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EDRO\BACKUP\ECC\REGIONAL\DADOS ESTATÍSTICOS\2013\DADOS NACIONAL 2013\"/>
    </mc:Choice>
  </mc:AlternateContent>
  <bookViews>
    <workbookView xWindow="120" yWindow="60" windowWidth="15135" windowHeight="9405" activeTab="2"/>
  </bookViews>
  <sheets>
    <sheet name="realizado 2013" sheetId="4" r:id="rId1"/>
    <sheet name="aculmulada 2013" sheetId="5" r:id="rId2"/>
    <sheet name="RESUMO 2013" sheetId="2" r:id="rId3"/>
    <sheet name="previsao 2014" sheetId="3" r:id="rId4"/>
  </sheets>
  <calcPr calcId="152511"/>
</workbook>
</file>

<file path=xl/calcChain.xml><?xml version="1.0" encoding="utf-8"?>
<calcChain xmlns="http://schemas.openxmlformats.org/spreadsheetml/2006/main">
  <c r="T39" i="4" l="1"/>
  <c r="O39" i="4"/>
  <c r="I39" i="4"/>
  <c r="P27" i="3" l="1"/>
  <c r="O27" i="3"/>
  <c r="L27" i="3"/>
  <c r="G27" i="3"/>
  <c r="F27" i="3"/>
  <c r="C27" i="3"/>
  <c r="P40" i="3" l="1"/>
  <c r="N28" i="2" s="1"/>
  <c r="O40" i="3"/>
  <c r="N27" i="2" s="1"/>
  <c r="N40" i="3"/>
  <c r="N26" i="2" s="1"/>
  <c r="L40" i="3"/>
  <c r="N20" i="2" s="1"/>
  <c r="K40" i="3"/>
  <c r="N19" i="2" s="1"/>
  <c r="J40" i="3"/>
  <c r="N18" i="2" s="1"/>
  <c r="I40" i="3"/>
  <c r="N17" i="2" s="1"/>
  <c r="G40" i="3"/>
  <c r="N11" i="2" s="1"/>
  <c r="F40" i="3"/>
  <c r="N10" i="2" s="1"/>
  <c r="E40" i="3"/>
  <c r="N9" i="2" s="1"/>
  <c r="D40" i="3"/>
  <c r="N8" i="2" s="1"/>
  <c r="C40" i="3"/>
  <c r="N7" i="2" s="1"/>
  <c r="F13" i="2" l="1"/>
  <c r="F29" i="2"/>
  <c r="S39" i="4"/>
  <c r="R39" i="4"/>
  <c r="Q39" i="4"/>
  <c r="F21" i="2"/>
  <c r="N39" i="4"/>
  <c r="M39" i="4"/>
  <c r="L39" i="4"/>
  <c r="K39" i="4"/>
  <c r="H39" i="4"/>
  <c r="G39" i="4"/>
  <c r="F39" i="4"/>
  <c r="E39" i="4"/>
  <c r="D39" i="4"/>
  <c r="C39" i="4"/>
  <c r="F8" i="2" l="1"/>
  <c r="F20" i="2"/>
  <c r="D19" i="5" s="1"/>
  <c r="E19" i="5" s="1"/>
  <c r="F28" i="2"/>
  <c r="D26" i="5" s="1"/>
  <c r="E26" i="5" s="1"/>
  <c r="F9" i="2"/>
  <c r="F17" i="2"/>
  <c r="F7" i="2"/>
  <c r="F12" i="2"/>
  <c r="D12" i="5" s="1"/>
  <c r="E12" i="5" s="1"/>
  <c r="F10" i="2"/>
  <c r="F18" i="2"/>
  <c r="F26" i="2"/>
  <c r="F27" i="2"/>
  <c r="D25" i="5" s="1"/>
  <c r="E25" i="5" s="1"/>
  <c r="F19" i="2"/>
  <c r="D18" i="5" s="1"/>
  <c r="E18" i="5" s="1"/>
  <c r="F11" i="2"/>
  <c r="D11" i="5" s="1"/>
  <c r="E11" i="5" s="1"/>
</calcChain>
</file>

<file path=xl/sharedStrings.xml><?xml version="1.0" encoding="utf-8"?>
<sst xmlns="http://schemas.openxmlformats.org/spreadsheetml/2006/main" count="415" uniqueCount="91">
  <si>
    <t xml:space="preserve"> </t>
  </si>
  <si>
    <t>ENCONTRO DE CASAIS COM CRISTO - ECC</t>
  </si>
  <si>
    <t>2ª ETAPA</t>
  </si>
  <si>
    <t>3ª ETAPA</t>
  </si>
  <si>
    <t xml:space="preserve">Nº de estados/D. Federal </t>
  </si>
  <si>
    <t>Dioceses</t>
  </si>
  <si>
    <t>Cidades</t>
  </si>
  <si>
    <t>Nº de Dioceses</t>
  </si>
  <si>
    <t>Paróquias</t>
  </si>
  <si>
    <t>Setores</t>
  </si>
  <si>
    <t>Encontros</t>
  </si>
  <si>
    <t>Casais</t>
  </si>
  <si>
    <t>Estados</t>
  </si>
  <si>
    <t>Diocese</t>
  </si>
  <si>
    <t>Paroquias</t>
  </si>
  <si>
    <t xml:space="preserve">Casais </t>
  </si>
  <si>
    <t>Eng %</t>
  </si>
  <si>
    <t>Emcontros</t>
  </si>
  <si>
    <t xml:space="preserve">Nordeste I </t>
  </si>
  <si>
    <t xml:space="preserve">Norte I </t>
  </si>
  <si>
    <t xml:space="preserve">Norte II </t>
  </si>
  <si>
    <t xml:space="preserve">Noroeste </t>
  </si>
  <si>
    <t xml:space="preserve">Região </t>
  </si>
  <si>
    <t>Norte</t>
  </si>
  <si>
    <t xml:space="preserve">Segunda  Etapa </t>
  </si>
  <si>
    <t>Terceira Etapa</t>
  </si>
  <si>
    <t xml:space="preserve">Primeira  Etapa </t>
  </si>
  <si>
    <t>Nordeste</t>
  </si>
  <si>
    <t xml:space="preserve">Nordeste II </t>
  </si>
  <si>
    <t xml:space="preserve">Nordeste III </t>
  </si>
  <si>
    <t xml:space="preserve">Nordeste IV </t>
  </si>
  <si>
    <t xml:space="preserve">Leste </t>
  </si>
  <si>
    <t xml:space="preserve">Leste I </t>
  </si>
  <si>
    <t xml:space="preserve">Leste II </t>
  </si>
  <si>
    <t>Centro Oeste</t>
  </si>
  <si>
    <t xml:space="preserve">Oeste I </t>
  </si>
  <si>
    <t>Oeste II</t>
  </si>
  <si>
    <t xml:space="preserve">Norte III </t>
  </si>
  <si>
    <t xml:space="preserve">Sul </t>
  </si>
  <si>
    <t xml:space="preserve">Sul I </t>
  </si>
  <si>
    <t>Sul II</t>
  </si>
  <si>
    <t xml:space="preserve">Sul III </t>
  </si>
  <si>
    <t xml:space="preserve">Sul IV </t>
  </si>
  <si>
    <t xml:space="preserve">Resumo </t>
  </si>
  <si>
    <t xml:space="preserve">ENCONTRO DE CASAIS COM CRISTO - ECC </t>
  </si>
  <si>
    <t>Dados estatisticos referente ao ano de 2013</t>
  </si>
  <si>
    <t xml:space="preserve">Totais </t>
  </si>
  <si>
    <t xml:space="preserve">Cidades </t>
  </si>
  <si>
    <t>Arquidioceses</t>
  </si>
  <si>
    <t>Engajamento em %</t>
  </si>
  <si>
    <t>Engajamento em  %</t>
  </si>
  <si>
    <t xml:space="preserve">                             2ª ETAPA</t>
  </si>
  <si>
    <t>Quantas novas Dioceses</t>
  </si>
  <si>
    <t>Quantas novas Cidades</t>
  </si>
  <si>
    <t>Quantos novos Setores</t>
  </si>
  <si>
    <t>Quantas novas Paróquias</t>
  </si>
  <si>
    <t>Previsao de encontros</t>
  </si>
  <si>
    <t>Previsao de casais</t>
  </si>
  <si>
    <t xml:space="preserve">Previsão de Encontros </t>
  </si>
  <si>
    <t xml:space="preserve">Previsão de Casais </t>
  </si>
  <si>
    <t xml:space="preserve">Previsao de Encontros </t>
  </si>
  <si>
    <t>ATUALIZAÇÃO DOS DADOS ESTATÍSTICOS ATÉ 2.013</t>
  </si>
  <si>
    <t xml:space="preserve">1ª. ETAPA </t>
  </si>
  <si>
    <t xml:space="preserve">ACUMULADOS </t>
  </si>
  <si>
    <t xml:space="preserve">ENCONTROS </t>
  </si>
  <si>
    <t>Ate 31/12/2012</t>
  </si>
  <si>
    <t>EM 2013</t>
  </si>
  <si>
    <t>Até 31/12/2013</t>
  </si>
  <si>
    <t xml:space="preserve">  Encontros </t>
  </si>
  <si>
    <t xml:space="preserve">Casais participantes </t>
  </si>
  <si>
    <t xml:space="preserve">2ª. ETAPA </t>
  </si>
  <si>
    <t>ATÉ  31/12/2012</t>
  </si>
  <si>
    <t>ATE  31/12/2013</t>
  </si>
  <si>
    <t xml:space="preserve">3ª. ETAPA </t>
  </si>
  <si>
    <t>ATÉ 31/12/12</t>
  </si>
  <si>
    <t>ATE 31/12/2013</t>
  </si>
  <si>
    <t xml:space="preserve">Nordeste V </t>
  </si>
  <si>
    <t>Região  Leste</t>
  </si>
  <si>
    <t>Região Nordeste</t>
  </si>
  <si>
    <t>Região Norte</t>
  </si>
  <si>
    <r>
      <rPr>
        <b/>
        <sz val="12"/>
        <color theme="1"/>
        <rFont val="Calibri"/>
        <family val="2"/>
        <scheme val="minor"/>
      </rPr>
      <t xml:space="preserve">Região    </t>
    </r>
    <r>
      <rPr>
        <b/>
        <sz val="10"/>
        <color theme="1"/>
        <rFont val="Calibri"/>
        <family val="2"/>
        <scheme val="minor"/>
      </rPr>
      <t>Centro Oeste</t>
    </r>
  </si>
  <si>
    <t>Região        Sul</t>
  </si>
  <si>
    <t xml:space="preserve">ENCONTRO DE CASAIS COM CRISTO </t>
  </si>
  <si>
    <t xml:space="preserve">SECRETARIA NACIONAL </t>
  </si>
  <si>
    <t xml:space="preserve">Secretaria  Nacional </t>
  </si>
  <si>
    <t xml:space="preserve">Dom Benedito Gonçalves - Esio Henrique  e Marisa -  Pedro e Edna  </t>
  </si>
  <si>
    <t xml:space="preserve">SECRETARIA  NACIONAL </t>
  </si>
  <si>
    <t>Resumo Geral do Realizado em 2013</t>
  </si>
  <si>
    <t>Resumo Geral da Previsão para 2014</t>
  </si>
  <si>
    <t>1ª ETAPA</t>
  </si>
  <si>
    <t>DADOS ESTATISTICOS - PREVISAO DE IMPLANTAÇAO EM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</si>
</sst>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.0_);_(* \(#,##0.0\);_(* &quot;-&quot;??_);_(@_)"/>
  </numFmts>
  <fonts count="30" x14ac:knownFonts="1">
    <font>
      <sz val="11"/>
      <color theme="1"/>
      <name val="Calibri"/>
      <family val="2"/>
      <scheme val="minor"/>
    </font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2"/>
      <color theme="9" tint="-0.249977111117893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/>
    <xf numFmtId="0" fontId="2" fillId="0" borderId="0" xfId="0" applyFont="1" applyBorder="1"/>
    <xf numFmtId="0" fontId="3" fillId="2" borderId="0" xfId="0" applyFont="1" applyFill="1" applyBorder="1"/>
    <xf numFmtId="10" fontId="0" fillId="0" borderId="0" xfId="0" applyNumberFormat="1"/>
    <xf numFmtId="0" fontId="0" fillId="0" borderId="1" xfId="0" applyBorder="1"/>
    <xf numFmtId="0" fontId="0" fillId="0" borderId="14" xfId="0" applyBorder="1"/>
    <xf numFmtId="0" fontId="0" fillId="0" borderId="15" xfId="0" applyBorder="1"/>
    <xf numFmtId="0" fontId="5" fillId="0" borderId="6" xfId="0" applyFont="1" applyBorder="1"/>
    <xf numFmtId="0" fontId="5" fillId="0" borderId="0" xfId="0" applyFont="1" applyBorder="1"/>
    <xf numFmtId="0" fontId="5" fillId="0" borderId="18" xfId="0" applyFont="1" applyBorder="1"/>
    <xf numFmtId="0" fontId="5" fillId="0" borderId="16" xfId="0" applyFont="1" applyBorder="1"/>
    <xf numFmtId="0" fontId="5" fillId="0" borderId="0" xfId="0" applyFont="1"/>
    <xf numFmtId="0" fontId="9" fillId="0" borderId="14" xfId="0" applyFont="1" applyBorder="1"/>
    <xf numFmtId="0" fontId="8" fillId="0" borderId="17" xfId="0" applyFont="1" applyBorder="1"/>
    <xf numFmtId="0" fontId="8" fillId="0" borderId="18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17" xfId="0" applyFont="1" applyBorder="1"/>
    <xf numFmtId="0" fontId="8" fillId="0" borderId="6" xfId="0" applyFont="1" applyBorder="1"/>
    <xf numFmtId="0" fontId="6" fillId="0" borderId="6" xfId="0" applyFont="1" applyBorder="1"/>
    <xf numFmtId="0" fontId="13" fillId="0" borderId="0" xfId="0" applyFont="1"/>
    <xf numFmtId="165" fontId="5" fillId="0" borderId="6" xfId="2" applyNumberFormat="1" applyFont="1" applyBorder="1"/>
    <xf numFmtId="167" fontId="0" fillId="0" borderId="0" xfId="2" applyNumberFormat="1" applyFont="1"/>
    <xf numFmtId="0" fontId="8" fillId="0" borderId="0" xfId="0" applyFont="1" applyBorder="1"/>
    <xf numFmtId="0" fontId="3" fillId="0" borderId="0" xfId="0" applyFont="1"/>
    <xf numFmtId="0" fontId="6" fillId="0" borderId="0" xfId="0" applyFont="1"/>
    <xf numFmtId="165" fontId="2" fillId="0" borderId="0" xfId="2" applyNumberFormat="1" applyFont="1" applyBorder="1"/>
    <xf numFmtId="165" fontId="2" fillId="0" borderId="0" xfId="2" applyNumberFormat="1" applyFont="1"/>
    <xf numFmtId="165" fontId="3" fillId="0" borderId="0" xfId="2" applyNumberFormat="1" applyFont="1"/>
    <xf numFmtId="165" fontId="6" fillId="0" borderId="0" xfId="2" applyNumberFormat="1" applyFont="1"/>
    <xf numFmtId="165" fontId="0" fillId="0" borderId="0" xfId="2" applyNumberFormat="1" applyFont="1"/>
    <xf numFmtId="165" fontId="3" fillId="5" borderId="8" xfId="2" applyNumberFormat="1" applyFont="1" applyFill="1" applyBorder="1"/>
    <xf numFmtId="165" fontId="3" fillId="5" borderId="4" xfId="2" applyNumberFormat="1" applyFont="1" applyFill="1" applyBorder="1"/>
    <xf numFmtId="165" fontId="3" fillId="5" borderId="13" xfId="2" applyNumberFormat="1" applyFont="1" applyFill="1" applyBorder="1"/>
    <xf numFmtId="165" fontId="3" fillId="4" borderId="19" xfId="2" applyNumberFormat="1" applyFont="1" applyFill="1" applyBorder="1"/>
    <xf numFmtId="165" fontId="3" fillId="4" borderId="15" xfId="2" applyNumberFormat="1" applyFont="1" applyFill="1" applyBorder="1"/>
    <xf numFmtId="165" fontId="6" fillId="4" borderId="15" xfId="2" applyNumberFormat="1" applyFont="1" applyFill="1" applyBorder="1"/>
    <xf numFmtId="165" fontId="7" fillId="4" borderId="15" xfId="2" applyNumberFormat="1" applyFont="1" applyFill="1" applyBorder="1"/>
    <xf numFmtId="0" fontId="23" fillId="0" borderId="0" xfId="0" applyFont="1" applyBorder="1"/>
    <xf numFmtId="166" fontId="5" fillId="0" borderId="6" xfId="1" applyNumberFormat="1" applyFont="1" applyBorder="1"/>
    <xf numFmtId="0" fontId="0" fillId="0" borderId="7" xfId="0" applyBorder="1"/>
    <xf numFmtId="0" fontId="25" fillId="0" borderId="9" xfId="0" applyFont="1" applyBorder="1"/>
    <xf numFmtId="0" fontId="0" fillId="0" borderId="21" xfId="0" applyBorder="1"/>
    <xf numFmtId="0" fontId="26" fillId="3" borderId="22" xfId="0" applyFont="1" applyFill="1" applyBorder="1" applyAlignment="1">
      <alignment horizontal="center"/>
    </xf>
    <xf numFmtId="0" fontId="27" fillId="3" borderId="12" xfId="0" applyFont="1" applyFill="1" applyBorder="1" applyAlignment="1">
      <alignment horizontal="center"/>
    </xf>
    <xf numFmtId="0" fontId="27" fillId="3" borderId="22" xfId="0" applyFont="1" applyFill="1" applyBorder="1" applyAlignment="1">
      <alignment horizontal="center"/>
    </xf>
    <xf numFmtId="0" fontId="27" fillId="3" borderId="8" xfId="0" applyFont="1" applyFill="1" applyBorder="1" applyAlignment="1">
      <alignment horizontal="center"/>
    </xf>
    <xf numFmtId="0" fontId="28" fillId="3" borderId="23" xfId="0" applyFont="1" applyFill="1" applyBorder="1"/>
    <xf numFmtId="15" fontId="27" fillId="3" borderId="9" xfId="0" applyNumberFormat="1" applyFont="1" applyFill="1" applyBorder="1" applyAlignment="1">
      <alignment horizontal="center"/>
    </xf>
    <xf numFmtId="0" fontId="27" fillId="3" borderId="23" xfId="0" applyFont="1" applyFill="1" applyBorder="1" applyAlignment="1">
      <alignment horizontal="center"/>
    </xf>
    <xf numFmtId="15" fontId="27" fillId="3" borderId="21" xfId="0" applyNumberFormat="1" applyFont="1" applyFill="1" applyBorder="1" applyAlignment="1">
      <alignment horizontal="center"/>
    </xf>
    <xf numFmtId="0" fontId="28" fillId="3" borderId="5" xfId="0" applyFont="1" applyFill="1" applyBorder="1"/>
    <xf numFmtId="165" fontId="28" fillId="3" borderId="5" xfId="2" applyNumberFormat="1" applyFont="1" applyFill="1" applyBorder="1"/>
    <xf numFmtId="0" fontId="28" fillId="0" borderId="0" xfId="0" applyFont="1" applyBorder="1"/>
    <xf numFmtId="165" fontId="28" fillId="0" borderId="0" xfId="2" applyNumberFormat="1" applyFont="1" applyBorder="1"/>
    <xf numFmtId="0" fontId="28" fillId="0" borderId="0" xfId="0" applyFont="1"/>
    <xf numFmtId="0" fontId="26" fillId="6" borderId="22" xfId="0" applyFont="1" applyFill="1" applyBorder="1" applyAlignment="1">
      <alignment horizontal="center"/>
    </xf>
    <xf numFmtId="0" fontId="27" fillId="6" borderId="12" xfId="0" applyFont="1" applyFill="1" applyBorder="1" applyAlignment="1">
      <alignment horizontal="center"/>
    </xf>
    <xf numFmtId="0" fontId="27" fillId="6" borderId="22" xfId="0" applyFont="1" applyFill="1" applyBorder="1" applyAlignment="1">
      <alignment horizontal="center"/>
    </xf>
    <xf numFmtId="0" fontId="27" fillId="6" borderId="8" xfId="0" applyFont="1" applyFill="1" applyBorder="1" applyAlignment="1">
      <alignment horizontal="center"/>
    </xf>
    <xf numFmtId="0" fontId="28" fillId="6" borderId="23" xfId="0" applyFont="1" applyFill="1" applyBorder="1"/>
    <xf numFmtId="0" fontId="27" fillId="6" borderId="9" xfId="0" applyFont="1" applyFill="1" applyBorder="1" applyAlignment="1">
      <alignment horizontal="center"/>
    </xf>
    <xf numFmtId="0" fontId="27" fillId="6" borderId="23" xfId="0" applyFont="1" applyFill="1" applyBorder="1" applyAlignment="1">
      <alignment horizontal="center"/>
    </xf>
    <xf numFmtId="0" fontId="27" fillId="6" borderId="21" xfId="0" applyFont="1" applyFill="1" applyBorder="1" applyAlignment="1">
      <alignment horizontal="center"/>
    </xf>
    <xf numFmtId="0" fontId="28" fillId="6" borderId="5" xfId="0" applyFont="1" applyFill="1" applyBorder="1"/>
    <xf numFmtId="165" fontId="28" fillId="6" borderId="5" xfId="2" applyNumberFormat="1" applyFont="1" applyFill="1" applyBorder="1"/>
    <xf numFmtId="0" fontId="26" fillId="5" borderId="22" xfId="0" applyFont="1" applyFill="1" applyBorder="1" applyAlignment="1">
      <alignment horizontal="center"/>
    </xf>
    <xf numFmtId="0" fontId="27" fillId="5" borderId="12" xfId="0" applyFont="1" applyFill="1" applyBorder="1" applyAlignment="1">
      <alignment horizontal="center"/>
    </xf>
    <xf numFmtId="0" fontId="27" fillId="5" borderId="22" xfId="0" applyFont="1" applyFill="1" applyBorder="1" applyAlignment="1">
      <alignment horizontal="center"/>
    </xf>
    <xf numFmtId="0" fontId="27" fillId="5" borderId="8" xfId="0" applyFont="1" applyFill="1" applyBorder="1" applyAlignment="1">
      <alignment horizontal="center"/>
    </xf>
    <xf numFmtId="0" fontId="28" fillId="5" borderId="23" xfId="0" applyFont="1" applyFill="1" applyBorder="1"/>
    <xf numFmtId="0" fontId="27" fillId="5" borderId="9" xfId="0" applyFont="1" applyFill="1" applyBorder="1" applyAlignment="1">
      <alignment horizontal="center"/>
    </xf>
    <xf numFmtId="0" fontId="27" fillId="5" borderId="23" xfId="0" applyFont="1" applyFill="1" applyBorder="1" applyAlignment="1">
      <alignment horizontal="center"/>
    </xf>
    <xf numFmtId="0" fontId="27" fillId="5" borderId="21" xfId="0" applyFont="1" applyFill="1" applyBorder="1" applyAlignment="1">
      <alignment horizontal="center"/>
    </xf>
    <xf numFmtId="0" fontId="28" fillId="5" borderId="5" xfId="0" applyFont="1" applyFill="1" applyBorder="1"/>
    <xf numFmtId="165" fontId="28" fillId="5" borderId="5" xfId="2" applyNumberFormat="1" applyFont="1" applyFill="1" applyBorder="1"/>
    <xf numFmtId="165" fontId="5" fillId="0" borderId="0" xfId="2" applyNumberFormat="1" applyFont="1" applyBorder="1"/>
    <xf numFmtId="166" fontId="3" fillId="5" borderId="4" xfId="1" applyNumberFormat="1" applyFont="1" applyFill="1" applyBorder="1"/>
    <xf numFmtId="165" fontId="8" fillId="0" borderId="6" xfId="2" applyNumberFormat="1" applyFont="1" applyBorder="1"/>
    <xf numFmtId="166" fontId="8" fillId="0" borderId="6" xfId="1" applyNumberFormat="1" applyFont="1" applyBorder="1"/>
    <xf numFmtId="0" fontId="7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17" fillId="0" borderId="20" xfId="0" applyFont="1" applyBorder="1"/>
    <xf numFmtId="0" fontId="17" fillId="0" borderId="0" xfId="0" applyFont="1" applyBorder="1"/>
    <xf numFmtId="0" fontId="17" fillId="0" borderId="13" xfId="0" applyFont="1" applyBorder="1"/>
    <xf numFmtId="0" fontId="22" fillId="2" borderId="7" xfId="0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22" fillId="2" borderId="21" xfId="0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0" borderId="20" xfId="0" applyFont="1" applyBorder="1"/>
    <xf numFmtId="0" fontId="19" fillId="0" borderId="0" xfId="0" applyFont="1" applyBorder="1"/>
    <xf numFmtId="0" fontId="19" fillId="0" borderId="13" xfId="0" applyFont="1" applyBorder="1"/>
    <xf numFmtId="0" fontId="20" fillId="2" borderId="7" xfId="0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0" fontId="20" fillId="2" borderId="2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5" borderId="10" xfId="0" applyFont="1" applyFill="1" applyBorder="1" applyAlignment="1">
      <alignment horizontal="left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2"/>
  <sheetViews>
    <sheetView showGridLines="0" workbookViewId="0">
      <selection activeCell="M17" sqref="M17"/>
    </sheetView>
  </sheetViews>
  <sheetFormatPr defaultRowHeight="15" x14ac:dyDescent="0.25"/>
  <cols>
    <col min="1" max="1" width="2.42578125" customWidth="1"/>
    <col min="2" max="2" width="12" customWidth="1"/>
    <col min="3" max="3" width="7.140625" customWidth="1"/>
    <col min="4" max="4" width="7.28515625" customWidth="1"/>
    <col min="5" max="5" width="7.85546875" customWidth="1"/>
    <col min="6" max="6" width="9.42578125" customWidth="1"/>
    <col min="7" max="7" width="8.28515625" customWidth="1"/>
    <col min="8" max="8" width="7.42578125" customWidth="1"/>
    <col min="9" max="9" width="5.7109375" customWidth="1"/>
    <col min="10" max="10" width="1.140625" customWidth="1"/>
    <col min="11" max="11" width="7.7109375" customWidth="1"/>
    <col min="12" max="12" width="7" customWidth="1"/>
    <col min="14" max="14" width="7.5703125" customWidth="1"/>
    <col min="15" max="15" width="6.140625" customWidth="1"/>
    <col min="16" max="16" width="1.5703125" customWidth="1"/>
    <col min="17" max="17" width="7.5703125" customWidth="1"/>
    <col min="19" max="19" width="6.7109375" customWidth="1"/>
    <col min="20" max="20" width="6.85546875" customWidth="1"/>
  </cols>
  <sheetData>
    <row r="1" spans="2:30" ht="18.75" x14ac:dyDescent="0.25">
      <c r="B1" s="89" t="s">
        <v>44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2:30" ht="18.75" x14ac:dyDescent="0.25">
      <c r="B2" s="90" t="s">
        <v>45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2:30" ht="3" customHeight="1" x14ac:dyDescent="0.25"/>
    <row r="4" spans="2:30" x14ac:dyDescent="0.25">
      <c r="B4" s="93" t="s">
        <v>79</v>
      </c>
      <c r="C4" s="88" t="s">
        <v>26</v>
      </c>
      <c r="D4" s="88"/>
      <c r="E4" s="88"/>
      <c r="F4" s="88"/>
      <c r="G4" s="88"/>
      <c r="H4" s="88"/>
      <c r="I4" s="88"/>
      <c r="J4" s="2"/>
      <c r="K4" s="84" t="s">
        <v>24</v>
      </c>
      <c r="L4" s="85"/>
      <c r="M4" s="85"/>
      <c r="N4" s="85"/>
      <c r="O4" s="86"/>
      <c r="P4" s="2"/>
      <c r="Q4" s="7" t="s">
        <v>0</v>
      </c>
      <c r="R4" s="15" t="s">
        <v>25</v>
      </c>
      <c r="S4" s="8"/>
      <c r="T4" s="9"/>
      <c r="U4" t="s">
        <v>0</v>
      </c>
      <c r="V4" t="s">
        <v>0</v>
      </c>
      <c r="Z4" t="s">
        <v>0</v>
      </c>
    </row>
    <row r="5" spans="2:30" x14ac:dyDescent="0.25">
      <c r="B5" s="94"/>
      <c r="C5" s="21" t="s">
        <v>12</v>
      </c>
      <c r="D5" s="21" t="s">
        <v>6</v>
      </c>
      <c r="E5" s="21" t="s">
        <v>5</v>
      </c>
      <c r="F5" s="21" t="s">
        <v>14</v>
      </c>
      <c r="G5" s="21" t="s">
        <v>10</v>
      </c>
      <c r="H5" s="21" t="s">
        <v>15</v>
      </c>
      <c r="I5" s="21" t="s">
        <v>16</v>
      </c>
      <c r="J5" s="26"/>
      <c r="K5" s="21" t="s">
        <v>5</v>
      </c>
      <c r="L5" s="21" t="s">
        <v>9</v>
      </c>
      <c r="M5" s="21" t="s">
        <v>10</v>
      </c>
      <c r="N5" s="21" t="s">
        <v>15</v>
      </c>
      <c r="O5" s="21" t="s">
        <v>16</v>
      </c>
      <c r="P5" s="26"/>
      <c r="Q5" s="21" t="s">
        <v>5</v>
      </c>
      <c r="R5" s="17" t="s">
        <v>10</v>
      </c>
      <c r="S5" s="17" t="s">
        <v>15</v>
      </c>
      <c r="T5" s="17" t="s">
        <v>16</v>
      </c>
      <c r="U5" t="s">
        <v>0</v>
      </c>
      <c r="V5" t="s">
        <v>0</v>
      </c>
      <c r="W5" t="s">
        <v>0</v>
      </c>
      <c r="X5" t="s">
        <v>0</v>
      </c>
      <c r="Z5" t="s">
        <v>0</v>
      </c>
      <c r="AA5" t="s">
        <v>0</v>
      </c>
      <c r="AB5" t="s">
        <v>0</v>
      </c>
      <c r="AC5" t="s">
        <v>0</v>
      </c>
      <c r="AD5" t="s">
        <v>0</v>
      </c>
    </row>
    <row r="6" spans="2:30" x14ac:dyDescent="0.25">
      <c r="B6" s="10" t="s">
        <v>19</v>
      </c>
      <c r="C6" s="24">
        <v>2</v>
      </c>
      <c r="D6" s="24">
        <v>6</v>
      </c>
      <c r="E6" s="24">
        <v>4</v>
      </c>
      <c r="F6" s="24">
        <v>32</v>
      </c>
      <c r="G6" s="24">
        <v>21</v>
      </c>
      <c r="H6" s="24">
        <v>418</v>
      </c>
      <c r="I6" s="42">
        <v>0.86</v>
      </c>
      <c r="J6" s="11"/>
      <c r="K6" s="24">
        <v>2</v>
      </c>
      <c r="L6" s="24">
        <v>7</v>
      </c>
      <c r="M6" s="24">
        <v>4</v>
      </c>
      <c r="N6" s="24">
        <v>103</v>
      </c>
      <c r="O6" s="42">
        <v>0.82</v>
      </c>
      <c r="P6" s="11"/>
      <c r="Q6" s="24">
        <v>2</v>
      </c>
      <c r="R6" s="24">
        <v>2</v>
      </c>
      <c r="S6" s="24">
        <v>51</v>
      </c>
      <c r="T6" s="42">
        <v>0.67</v>
      </c>
    </row>
    <row r="7" spans="2:30" x14ac:dyDescent="0.25">
      <c r="B7" s="10" t="s">
        <v>20</v>
      </c>
      <c r="C7" s="24">
        <v>2</v>
      </c>
      <c r="D7" s="24">
        <v>47</v>
      </c>
      <c r="E7" s="24">
        <v>13</v>
      </c>
      <c r="F7" s="24">
        <v>115</v>
      </c>
      <c r="G7" s="24">
        <v>82</v>
      </c>
      <c r="H7" s="24">
        <v>2429</v>
      </c>
      <c r="I7" s="42">
        <v>0.65</v>
      </c>
      <c r="J7" s="11"/>
      <c r="K7" s="24">
        <v>7</v>
      </c>
      <c r="L7" s="24">
        <v>16</v>
      </c>
      <c r="M7" s="24">
        <v>22</v>
      </c>
      <c r="N7" s="24">
        <v>716</v>
      </c>
      <c r="O7" s="42">
        <v>0.6</v>
      </c>
      <c r="P7" s="11"/>
      <c r="Q7" s="24">
        <v>4</v>
      </c>
      <c r="R7" s="24">
        <v>6</v>
      </c>
      <c r="S7" s="24">
        <v>251</v>
      </c>
      <c r="T7" s="42">
        <v>0.4</v>
      </c>
      <c r="U7" t="s">
        <v>0</v>
      </c>
      <c r="V7" t="s">
        <v>0</v>
      </c>
      <c r="W7" t="s">
        <v>0</v>
      </c>
      <c r="X7" t="s">
        <v>0</v>
      </c>
    </row>
    <row r="8" spans="2:30" x14ac:dyDescent="0.25">
      <c r="B8" s="10" t="s">
        <v>37</v>
      </c>
      <c r="C8" s="24">
        <v>0</v>
      </c>
      <c r="D8" s="24">
        <v>0</v>
      </c>
      <c r="E8" s="24">
        <v>0</v>
      </c>
      <c r="F8" s="24">
        <v>0</v>
      </c>
      <c r="G8" s="24"/>
      <c r="H8" s="24">
        <v>0</v>
      </c>
      <c r="I8" s="42">
        <v>0</v>
      </c>
      <c r="J8" s="11"/>
      <c r="K8" s="24">
        <v>0</v>
      </c>
      <c r="L8" s="24">
        <v>0</v>
      </c>
      <c r="M8" s="24">
        <v>0</v>
      </c>
      <c r="N8" s="24">
        <v>0</v>
      </c>
      <c r="O8" s="42">
        <v>0</v>
      </c>
      <c r="P8" s="11"/>
      <c r="Q8" s="24">
        <v>0</v>
      </c>
      <c r="R8" s="24">
        <v>0</v>
      </c>
      <c r="S8" s="24">
        <v>0</v>
      </c>
      <c r="T8" s="42">
        <v>0</v>
      </c>
      <c r="U8" t="s">
        <v>0</v>
      </c>
      <c r="V8" t="s">
        <v>0</v>
      </c>
      <c r="W8" t="s">
        <v>0</v>
      </c>
      <c r="X8" t="s">
        <v>0</v>
      </c>
    </row>
    <row r="9" spans="2:30" x14ac:dyDescent="0.25">
      <c r="B9" s="10" t="s">
        <v>21</v>
      </c>
      <c r="C9" s="24">
        <v>3</v>
      </c>
      <c r="D9" s="24">
        <v>42</v>
      </c>
      <c r="E9" s="24">
        <v>7</v>
      </c>
      <c r="F9" s="24">
        <v>70</v>
      </c>
      <c r="G9" s="24">
        <v>51</v>
      </c>
      <c r="H9" s="24">
        <v>1373</v>
      </c>
      <c r="I9" s="42">
        <v>0.71</v>
      </c>
      <c r="J9" s="11"/>
      <c r="K9" s="24">
        <v>7</v>
      </c>
      <c r="L9" s="24">
        <v>14</v>
      </c>
      <c r="M9" s="24">
        <v>13</v>
      </c>
      <c r="N9" s="24">
        <v>382</v>
      </c>
      <c r="O9" s="42">
        <v>0.67</v>
      </c>
      <c r="P9" s="11"/>
      <c r="Q9" s="24">
        <v>6</v>
      </c>
      <c r="R9" s="24">
        <v>6</v>
      </c>
      <c r="S9" s="24">
        <v>152</v>
      </c>
      <c r="T9" s="42">
        <v>0.39</v>
      </c>
      <c r="U9" t="s">
        <v>0</v>
      </c>
      <c r="V9" t="s">
        <v>0</v>
      </c>
      <c r="W9" t="s">
        <v>0</v>
      </c>
      <c r="X9" t="s">
        <v>0</v>
      </c>
    </row>
    <row r="10" spans="2:30" ht="5.25" customHeight="1" x14ac:dyDescent="0.25">
      <c r="B10" s="11"/>
      <c r="C10" s="11"/>
      <c r="D10" s="13"/>
      <c r="E10" s="11"/>
      <c r="F10" s="11"/>
      <c r="G10" s="13"/>
      <c r="H10" s="11"/>
      <c r="I10" s="11"/>
      <c r="J10" s="11"/>
      <c r="K10" s="13"/>
      <c r="L10" s="11"/>
      <c r="M10" s="11"/>
      <c r="N10" s="11"/>
      <c r="O10" s="11"/>
      <c r="P10" s="11"/>
      <c r="Q10" s="11"/>
      <c r="R10" s="11"/>
      <c r="S10" s="11"/>
      <c r="T10" s="11"/>
    </row>
    <row r="11" spans="2:30" x14ac:dyDescent="0.25">
      <c r="B11" s="93" t="s">
        <v>78</v>
      </c>
      <c r="C11" s="88" t="s">
        <v>26</v>
      </c>
      <c r="D11" s="88"/>
      <c r="E11" s="88"/>
      <c r="F11" s="88"/>
      <c r="G11" s="88"/>
      <c r="H11" s="88"/>
      <c r="I11" s="88"/>
      <c r="J11" s="11"/>
      <c r="K11" s="84" t="s">
        <v>24</v>
      </c>
      <c r="L11" s="85"/>
      <c r="M11" s="85"/>
      <c r="N11" s="85"/>
      <c r="O11" s="86"/>
      <c r="P11" s="11"/>
      <c r="Q11" s="87" t="s">
        <v>25</v>
      </c>
      <c r="R11" s="87"/>
      <c r="S11" s="87"/>
      <c r="T11" s="87"/>
    </row>
    <row r="12" spans="2:30" x14ac:dyDescent="0.25">
      <c r="B12" s="94"/>
      <c r="C12" s="21" t="s">
        <v>12</v>
      </c>
      <c r="D12" s="21" t="s">
        <v>6</v>
      </c>
      <c r="E12" s="21" t="s">
        <v>5</v>
      </c>
      <c r="F12" s="21" t="s">
        <v>14</v>
      </c>
      <c r="G12" s="21" t="s">
        <v>10</v>
      </c>
      <c r="H12" s="21" t="s">
        <v>15</v>
      </c>
      <c r="I12" s="21" t="s">
        <v>16</v>
      </c>
      <c r="J12" s="26"/>
      <c r="K12" s="21" t="s">
        <v>5</v>
      </c>
      <c r="L12" s="21" t="s">
        <v>9</v>
      </c>
      <c r="M12" s="21" t="s">
        <v>10</v>
      </c>
      <c r="N12" s="21" t="s">
        <v>15</v>
      </c>
      <c r="O12" s="21" t="s">
        <v>16</v>
      </c>
      <c r="P12" s="26"/>
      <c r="Q12" s="21" t="s">
        <v>5</v>
      </c>
      <c r="R12" s="17" t="s">
        <v>10</v>
      </c>
      <c r="S12" s="17" t="s">
        <v>15</v>
      </c>
      <c r="T12" s="17" t="s">
        <v>16</v>
      </c>
    </row>
    <row r="13" spans="2:30" x14ac:dyDescent="0.25">
      <c r="B13" s="10" t="s">
        <v>18</v>
      </c>
      <c r="C13" s="24">
        <v>1</v>
      </c>
      <c r="D13" s="24">
        <v>126</v>
      </c>
      <c r="E13" s="24">
        <v>9</v>
      </c>
      <c r="F13" s="24">
        <v>211</v>
      </c>
      <c r="G13" s="24">
        <v>142</v>
      </c>
      <c r="H13" s="24">
        <v>3527</v>
      </c>
      <c r="I13" s="42">
        <v>0.61</v>
      </c>
      <c r="J13" s="11"/>
      <c r="K13" s="24">
        <v>9</v>
      </c>
      <c r="L13" s="24">
        <v>31</v>
      </c>
      <c r="M13" s="24">
        <v>37</v>
      </c>
      <c r="N13" s="24">
        <v>1077</v>
      </c>
      <c r="O13" s="42">
        <v>0.46</v>
      </c>
      <c r="P13" s="11"/>
      <c r="Q13" s="24">
        <v>9</v>
      </c>
      <c r="R13" s="24">
        <v>13</v>
      </c>
      <c r="S13" s="24">
        <v>439</v>
      </c>
      <c r="T13" s="42">
        <v>0.3</v>
      </c>
      <c r="U13" t="s">
        <v>0</v>
      </c>
      <c r="V13" t="s">
        <v>0</v>
      </c>
      <c r="W13" t="s">
        <v>0</v>
      </c>
      <c r="X13" t="s">
        <v>0</v>
      </c>
    </row>
    <row r="14" spans="2:30" x14ac:dyDescent="0.25">
      <c r="B14" s="10" t="s">
        <v>28</v>
      </c>
      <c r="C14" s="24">
        <v>4</v>
      </c>
      <c r="D14" s="24">
        <v>320</v>
      </c>
      <c r="E14" s="24">
        <v>21</v>
      </c>
      <c r="F14" s="24">
        <v>524</v>
      </c>
      <c r="G14" s="24">
        <v>294</v>
      </c>
      <c r="H14" s="24">
        <v>7952</v>
      </c>
      <c r="I14" s="42">
        <v>0.61109999999999998</v>
      </c>
      <c r="J14" s="11"/>
      <c r="K14" s="24">
        <v>21</v>
      </c>
      <c r="L14" s="24">
        <v>11</v>
      </c>
      <c r="M14" s="24">
        <v>60</v>
      </c>
      <c r="N14" s="24">
        <v>1995</v>
      </c>
      <c r="O14" s="42">
        <v>0.64800000000000002</v>
      </c>
      <c r="P14" s="11"/>
      <c r="Q14" s="24">
        <v>11</v>
      </c>
      <c r="R14" s="24">
        <v>16</v>
      </c>
      <c r="S14" s="24">
        <v>526</v>
      </c>
      <c r="T14" s="42">
        <v>0.57889999999999997</v>
      </c>
      <c r="U14" t="s">
        <v>0</v>
      </c>
      <c r="V14" t="s">
        <v>0</v>
      </c>
      <c r="W14" t="s">
        <v>0</v>
      </c>
      <c r="X14" t="s">
        <v>0</v>
      </c>
    </row>
    <row r="15" spans="2:30" x14ac:dyDescent="0.25">
      <c r="B15" s="10" t="s">
        <v>29</v>
      </c>
      <c r="C15" s="24">
        <v>2</v>
      </c>
      <c r="D15" s="24">
        <v>165</v>
      </c>
      <c r="E15" s="24">
        <v>25</v>
      </c>
      <c r="F15" s="24">
        <v>307</v>
      </c>
      <c r="G15" s="24">
        <v>156</v>
      </c>
      <c r="H15" s="24">
        <v>4502</v>
      </c>
      <c r="I15" s="42">
        <v>0.55500000000000005</v>
      </c>
      <c r="J15" s="11"/>
      <c r="K15" s="24">
        <v>21</v>
      </c>
      <c r="L15" s="24">
        <v>60</v>
      </c>
      <c r="M15" s="24">
        <v>30</v>
      </c>
      <c r="N15" s="24">
        <v>832</v>
      </c>
      <c r="O15" s="42">
        <v>0.626</v>
      </c>
      <c r="P15" s="11"/>
      <c r="Q15" s="24">
        <v>17</v>
      </c>
      <c r="R15" s="24">
        <v>11</v>
      </c>
      <c r="S15" s="24">
        <v>313</v>
      </c>
      <c r="T15" s="42">
        <v>0.40500000000000003</v>
      </c>
      <c r="U15" t="s">
        <v>0</v>
      </c>
      <c r="V15" t="s">
        <v>0</v>
      </c>
      <c r="W15" t="s">
        <v>0</v>
      </c>
      <c r="X15" t="s">
        <v>0</v>
      </c>
    </row>
    <row r="16" spans="2:30" x14ac:dyDescent="0.25">
      <c r="B16" s="10" t="s">
        <v>30</v>
      </c>
      <c r="C16" s="24">
        <v>1</v>
      </c>
      <c r="D16" s="24">
        <v>112</v>
      </c>
      <c r="E16" s="24">
        <v>8</v>
      </c>
      <c r="F16" s="24">
        <v>145</v>
      </c>
      <c r="G16" s="24">
        <v>67</v>
      </c>
      <c r="H16" s="24">
        <v>1446</v>
      </c>
      <c r="I16" s="42">
        <v>0.68</v>
      </c>
      <c r="J16" s="11"/>
      <c r="K16" s="24">
        <v>7</v>
      </c>
      <c r="L16" s="24">
        <v>15</v>
      </c>
      <c r="M16" s="24">
        <v>16</v>
      </c>
      <c r="N16" s="24">
        <v>428</v>
      </c>
      <c r="O16" s="42">
        <v>0.57999999999999996</v>
      </c>
      <c r="P16" s="11"/>
      <c r="Q16" s="24">
        <v>6</v>
      </c>
      <c r="R16" s="24">
        <v>5</v>
      </c>
      <c r="S16" s="24">
        <v>134</v>
      </c>
      <c r="T16" s="42">
        <v>0.25</v>
      </c>
      <c r="U16" s="6" t="s">
        <v>0</v>
      </c>
      <c r="V16" s="6" t="s">
        <v>0</v>
      </c>
      <c r="W16" s="6" t="s">
        <v>0</v>
      </c>
      <c r="X16" s="6" t="s">
        <v>0</v>
      </c>
    </row>
    <row r="17" spans="2:23" x14ac:dyDescent="0.25">
      <c r="B17" s="10" t="s">
        <v>76</v>
      </c>
      <c r="C17" s="24">
        <v>1</v>
      </c>
      <c r="D17" s="24">
        <v>65</v>
      </c>
      <c r="E17" s="24">
        <v>8</v>
      </c>
      <c r="F17" s="24">
        <v>62</v>
      </c>
      <c r="G17" s="24">
        <v>60</v>
      </c>
      <c r="H17" s="24">
        <v>1685</v>
      </c>
      <c r="I17" s="42">
        <v>0.15</v>
      </c>
      <c r="J17" s="11"/>
      <c r="K17" s="24">
        <v>5</v>
      </c>
      <c r="L17" s="24">
        <v>6</v>
      </c>
      <c r="M17" s="24">
        <v>8</v>
      </c>
      <c r="N17" s="24">
        <v>395</v>
      </c>
      <c r="O17" s="42">
        <v>0.12</v>
      </c>
      <c r="P17" s="11"/>
      <c r="Q17" s="24">
        <v>4</v>
      </c>
      <c r="R17" s="24">
        <v>5</v>
      </c>
      <c r="S17" s="24">
        <v>136</v>
      </c>
      <c r="T17" s="42">
        <v>0.09</v>
      </c>
      <c r="U17" t="s">
        <v>0</v>
      </c>
      <c r="W17" t="s">
        <v>0</v>
      </c>
    </row>
    <row r="18" spans="2:23" ht="5.25" customHeight="1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2:23" x14ac:dyDescent="0.25">
      <c r="B19" s="93" t="s">
        <v>77</v>
      </c>
      <c r="C19" s="88" t="s">
        <v>26</v>
      </c>
      <c r="D19" s="88"/>
      <c r="E19" s="88"/>
      <c r="F19" s="88"/>
      <c r="G19" s="88"/>
      <c r="H19" s="88"/>
      <c r="I19" s="88"/>
      <c r="J19" s="11"/>
      <c r="K19" s="84" t="s">
        <v>24</v>
      </c>
      <c r="L19" s="85"/>
      <c r="M19" s="85"/>
      <c r="N19" s="85"/>
      <c r="O19" s="86"/>
      <c r="P19" s="11"/>
      <c r="Q19" s="87" t="s">
        <v>25</v>
      </c>
      <c r="R19" s="87"/>
      <c r="S19" s="87"/>
      <c r="T19" s="87"/>
    </row>
    <row r="20" spans="2:23" x14ac:dyDescent="0.25">
      <c r="B20" s="94"/>
      <c r="C20" s="21" t="s">
        <v>12</v>
      </c>
      <c r="D20" s="21" t="s">
        <v>6</v>
      </c>
      <c r="E20" s="21" t="s">
        <v>5</v>
      </c>
      <c r="F20" s="21" t="s">
        <v>14</v>
      </c>
      <c r="G20" s="21" t="s">
        <v>10</v>
      </c>
      <c r="H20" s="21" t="s">
        <v>15</v>
      </c>
      <c r="I20" s="21" t="s">
        <v>16</v>
      </c>
      <c r="J20" s="26"/>
      <c r="K20" s="21" t="s">
        <v>5</v>
      </c>
      <c r="L20" s="21" t="s">
        <v>9</v>
      </c>
      <c r="M20" s="21" t="s">
        <v>10</v>
      </c>
      <c r="N20" s="21" t="s">
        <v>15</v>
      </c>
      <c r="O20" s="21" t="s">
        <v>16</v>
      </c>
      <c r="P20" s="26"/>
      <c r="Q20" s="21" t="s">
        <v>5</v>
      </c>
      <c r="R20" s="17" t="s">
        <v>10</v>
      </c>
      <c r="S20" s="17" t="s">
        <v>15</v>
      </c>
      <c r="T20" s="17" t="s">
        <v>16</v>
      </c>
    </row>
    <row r="21" spans="2:23" x14ac:dyDescent="0.25">
      <c r="B21" s="10" t="s">
        <v>32</v>
      </c>
      <c r="C21" s="24">
        <v>1</v>
      </c>
      <c r="D21" s="24">
        <v>101</v>
      </c>
      <c r="E21" s="24">
        <v>18</v>
      </c>
      <c r="F21" s="24">
        <v>232</v>
      </c>
      <c r="G21" s="24">
        <v>148</v>
      </c>
      <c r="H21" s="24">
        <v>3286</v>
      </c>
      <c r="I21" s="42">
        <v>0.36</v>
      </c>
      <c r="J21" s="11"/>
      <c r="K21" s="24">
        <v>17</v>
      </c>
      <c r="L21" s="24">
        <v>43</v>
      </c>
      <c r="M21" s="24">
        <v>22</v>
      </c>
      <c r="N21" s="24">
        <v>620</v>
      </c>
      <c r="O21" s="42">
        <v>0.39</v>
      </c>
      <c r="P21" s="11"/>
      <c r="Q21" s="24">
        <v>17</v>
      </c>
      <c r="R21" s="24">
        <v>10</v>
      </c>
      <c r="S21" s="24">
        <v>326</v>
      </c>
      <c r="T21" s="42">
        <v>0.35</v>
      </c>
    </row>
    <row r="22" spans="2:23" x14ac:dyDescent="0.25">
      <c r="B22" s="10" t="s">
        <v>33</v>
      </c>
      <c r="C22" s="24">
        <v>2</v>
      </c>
      <c r="D22" s="24">
        <v>541</v>
      </c>
      <c r="E22" s="24">
        <v>33</v>
      </c>
      <c r="F22" s="24">
        <v>757</v>
      </c>
      <c r="G22" s="24">
        <v>493</v>
      </c>
      <c r="H22" s="24">
        <v>12799</v>
      </c>
      <c r="I22" s="42">
        <v>0.1555</v>
      </c>
      <c r="J22" s="11"/>
      <c r="K22" s="24">
        <v>32</v>
      </c>
      <c r="L22" s="24">
        <v>165</v>
      </c>
      <c r="M22" s="24">
        <v>104</v>
      </c>
      <c r="N22" s="24">
        <v>3024</v>
      </c>
      <c r="O22" s="42">
        <v>0.13900000000000001</v>
      </c>
      <c r="P22" s="11"/>
      <c r="Q22" s="24">
        <v>29</v>
      </c>
      <c r="R22" s="24">
        <v>34</v>
      </c>
      <c r="S22" s="24">
        <v>1221</v>
      </c>
      <c r="T22" s="42">
        <v>0.91400000000000003</v>
      </c>
    </row>
    <row r="23" spans="2:23" ht="6.75" customHeight="1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2:23" x14ac:dyDescent="0.25">
      <c r="B24" s="95" t="s">
        <v>80</v>
      </c>
      <c r="C24" s="88" t="s">
        <v>26</v>
      </c>
      <c r="D24" s="88"/>
      <c r="E24" s="88"/>
      <c r="F24" s="88"/>
      <c r="G24" s="88"/>
      <c r="H24" s="88"/>
      <c r="I24" s="88"/>
      <c r="J24" s="11"/>
      <c r="K24" s="84" t="s">
        <v>24</v>
      </c>
      <c r="L24" s="85"/>
      <c r="M24" s="85"/>
      <c r="N24" s="85"/>
      <c r="O24" s="86"/>
      <c r="P24" s="11"/>
      <c r="Q24" s="87" t="s">
        <v>25</v>
      </c>
      <c r="R24" s="87"/>
      <c r="S24" s="87"/>
      <c r="T24" s="87"/>
    </row>
    <row r="25" spans="2:23" x14ac:dyDescent="0.25">
      <c r="B25" s="96"/>
      <c r="C25" s="21" t="s">
        <v>12</v>
      </c>
      <c r="D25" s="21" t="s">
        <v>6</v>
      </c>
      <c r="E25" s="21" t="s">
        <v>5</v>
      </c>
      <c r="F25" s="21" t="s">
        <v>14</v>
      </c>
      <c r="G25" s="21" t="s">
        <v>17</v>
      </c>
      <c r="H25" s="21" t="s">
        <v>15</v>
      </c>
      <c r="I25" s="21" t="s">
        <v>16</v>
      </c>
      <c r="J25" s="26"/>
      <c r="K25" s="21" t="s">
        <v>5</v>
      </c>
      <c r="L25" s="21" t="s">
        <v>9</v>
      </c>
      <c r="M25" s="21" t="s">
        <v>10</v>
      </c>
      <c r="N25" s="21" t="s">
        <v>15</v>
      </c>
      <c r="O25" s="21" t="s">
        <v>16</v>
      </c>
      <c r="P25" s="26"/>
      <c r="Q25" s="21" t="s">
        <v>5</v>
      </c>
      <c r="R25" s="17" t="s">
        <v>10</v>
      </c>
      <c r="S25" s="17" t="s">
        <v>15</v>
      </c>
      <c r="T25" s="17" t="s">
        <v>16</v>
      </c>
    </row>
    <row r="26" spans="2:23" x14ac:dyDescent="0.25">
      <c r="B26" s="10" t="s">
        <v>34</v>
      </c>
      <c r="C26" s="24">
        <v>3</v>
      </c>
      <c r="D26" s="24">
        <v>170</v>
      </c>
      <c r="E26" s="24">
        <v>20</v>
      </c>
      <c r="F26" s="24">
        <v>329</v>
      </c>
      <c r="G26" s="24">
        <v>195</v>
      </c>
      <c r="H26" s="24">
        <v>5447</v>
      </c>
      <c r="I26" s="42">
        <v>0.12970000000000001</v>
      </c>
      <c r="J26" s="11"/>
      <c r="K26" s="24">
        <v>19</v>
      </c>
      <c r="L26" s="24">
        <v>59</v>
      </c>
      <c r="M26" s="24">
        <v>49</v>
      </c>
      <c r="N26" s="24">
        <v>1338</v>
      </c>
      <c r="O26" s="42">
        <v>0.11650000000000001</v>
      </c>
      <c r="P26" s="11" t="s">
        <v>0</v>
      </c>
      <c r="Q26" s="24">
        <v>18</v>
      </c>
      <c r="R26" s="24">
        <v>22</v>
      </c>
      <c r="S26" s="24">
        <v>750</v>
      </c>
      <c r="T26" s="42">
        <v>0.70499999999999996</v>
      </c>
    </row>
    <row r="27" spans="2:23" x14ac:dyDescent="0.25">
      <c r="B27" s="10" t="s">
        <v>35</v>
      </c>
      <c r="C27" s="24">
        <v>1</v>
      </c>
      <c r="D27" s="24">
        <v>20</v>
      </c>
      <c r="E27" s="24">
        <v>7</v>
      </c>
      <c r="F27" s="24">
        <v>48</v>
      </c>
      <c r="G27" s="24">
        <v>38</v>
      </c>
      <c r="H27" s="24">
        <v>1017</v>
      </c>
      <c r="I27" s="42">
        <v>0.82</v>
      </c>
      <c r="J27" s="11"/>
      <c r="K27" s="24">
        <v>4</v>
      </c>
      <c r="L27" s="24">
        <v>8</v>
      </c>
      <c r="M27" s="24">
        <v>8</v>
      </c>
      <c r="N27" s="24">
        <v>189</v>
      </c>
      <c r="O27" s="42">
        <v>0.56999999999999995</v>
      </c>
      <c r="P27" s="11"/>
      <c r="Q27" s="24">
        <v>2</v>
      </c>
      <c r="R27" s="24">
        <v>2</v>
      </c>
      <c r="S27" s="24">
        <v>50</v>
      </c>
      <c r="T27" s="42">
        <v>0.2</v>
      </c>
    </row>
    <row r="28" spans="2:23" x14ac:dyDescent="0.25">
      <c r="B28" s="10" t="s">
        <v>36</v>
      </c>
      <c r="C28" s="24">
        <v>1</v>
      </c>
      <c r="D28" s="24">
        <v>37</v>
      </c>
      <c r="E28" s="24">
        <v>6</v>
      </c>
      <c r="F28" s="24">
        <v>51</v>
      </c>
      <c r="G28" s="24">
        <v>42</v>
      </c>
      <c r="H28" s="24">
        <v>1344</v>
      </c>
      <c r="I28" s="42">
        <v>0.65500000000000003</v>
      </c>
      <c r="J28" s="11"/>
      <c r="K28" s="24">
        <v>3</v>
      </c>
      <c r="L28" s="24">
        <v>12</v>
      </c>
      <c r="M28" s="24">
        <v>12</v>
      </c>
      <c r="N28" s="24">
        <v>392</v>
      </c>
      <c r="O28" s="42">
        <v>0.8</v>
      </c>
      <c r="P28" s="11"/>
      <c r="Q28" s="24">
        <v>2</v>
      </c>
      <c r="R28" s="24">
        <v>6</v>
      </c>
      <c r="S28" s="24">
        <v>177</v>
      </c>
      <c r="T28" s="42">
        <v>0.76</v>
      </c>
    </row>
    <row r="29" spans="2:23" ht="7.5" customHeight="1" x14ac:dyDescent="0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2:23" ht="15" customHeight="1" x14ac:dyDescent="0.25">
      <c r="B30" s="93" t="s">
        <v>81</v>
      </c>
      <c r="C30" s="88" t="s">
        <v>26</v>
      </c>
      <c r="D30" s="88"/>
      <c r="E30" s="88"/>
      <c r="F30" s="88"/>
      <c r="G30" s="88"/>
      <c r="H30" s="88"/>
      <c r="I30" s="88"/>
      <c r="J30" s="11"/>
      <c r="K30" s="84" t="s">
        <v>24</v>
      </c>
      <c r="L30" s="85"/>
      <c r="M30" s="85"/>
      <c r="N30" s="85"/>
      <c r="O30" s="86"/>
      <c r="P30" s="11"/>
      <c r="Q30" s="87" t="s">
        <v>25</v>
      </c>
      <c r="R30" s="87"/>
      <c r="S30" s="87"/>
      <c r="T30" s="87"/>
    </row>
    <row r="31" spans="2:23" ht="15" customHeight="1" x14ac:dyDescent="0.25">
      <c r="B31" s="94"/>
      <c r="C31" s="21" t="s">
        <v>12</v>
      </c>
      <c r="D31" s="21" t="s">
        <v>6</v>
      </c>
      <c r="E31" s="21" t="s">
        <v>5</v>
      </c>
      <c r="F31" s="21" t="s">
        <v>14</v>
      </c>
      <c r="G31" s="21" t="s">
        <v>10</v>
      </c>
      <c r="H31" s="21" t="s">
        <v>15</v>
      </c>
      <c r="I31" s="21" t="s">
        <v>16</v>
      </c>
      <c r="J31" s="26"/>
      <c r="K31" s="21" t="s">
        <v>5</v>
      </c>
      <c r="L31" s="21" t="s">
        <v>9</v>
      </c>
      <c r="M31" s="21" t="s">
        <v>10</v>
      </c>
      <c r="N31" s="21" t="s">
        <v>15</v>
      </c>
      <c r="O31" s="21" t="s">
        <v>16</v>
      </c>
      <c r="P31" s="26"/>
      <c r="Q31" s="21" t="s">
        <v>5</v>
      </c>
      <c r="R31" s="17" t="s">
        <v>10</v>
      </c>
      <c r="S31" s="17" t="s">
        <v>15</v>
      </c>
      <c r="T31" s="17" t="s">
        <v>16</v>
      </c>
    </row>
    <row r="32" spans="2:23" x14ac:dyDescent="0.25">
      <c r="B32" s="10" t="s">
        <v>39</v>
      </c>
      <c r="C32" s="24">
        <v>1</v>
      </c>
      <c r="D32" s="24">
        <v>243</v>
      </c>
      <c r="E32" s="24">
        <v>39</v>
      </c>
      <c r="F32" s="24">
        <v>765</v>
      </c>
      <c r="G32" s="24">
        <v>680</v>
      </c>
      <c r="H32" s="24">
        <v>15983</v>
      </c>
      <c r="I32" s="42">
        <v>0.66</v>
      </c>
      <c r="J32" s="11"/>
      <c r="K32" s="24">
        <v>37</v>
      </c>
      <c r="L32" s="24">
        <v>152</v>
      </c>
      <c r="M32" s="24">
        <v>148</v>
      </c>
      <c r="N32" s="24">
        <v>3769</v>
      </c>
      <c r="O32" s="42">
        <v>0.67</v>
      </c>
      <c r="P32" s="11"/>
      <c r="Q32" s="24">
        <v>35</v>
      </c>
      <c r="R32" s="24">
        <v>52</v>
      </c>
      <c r="S32" s="24">
        <v>1630</v>
      </c>
      <c r="T32" s="42">
        <v>0.49</v>
      </c>
    </row>
    <row r="33" spans="2:20" x14ac:dyDescent="0.25">
      <c r="B33" s="10" t="s">
        <v>40</v>
      </c>
      <c r="C33" s="24">
        <v>1</v>
      </c>
      <c r="D33" s="24">
        <v>116</v>
      </c>
      <c r="E33" s="24">
        <v>14</v>
      </c>
      <c r="F33" s="24">
        <v>212</v>
      </c>
      <c r="G33" s="24">
        <v>141</v>
      </c>
      <c r="H33" s="24">
        <v>3548</v>
      </c>
      <c r="I33" s="42">
        <v>0.45</v>
      </c>
      <c r="J33" s="11"/>
      <c r="K33" s="24">
        <v>9</v>
      </c>
      <c r="L33" s="24">
        <v>36</v>
      </c>
      <c r="M33" s="24">
        <v>24</v>
      </c>
      <c r="N33" s="24">
        <v>739</v>
      </c>
      <c r="O33" s="42">
        <v>0.4</v>
      </c>
      <c r="P33" s="11"/>
      <c r="Q33" s="24">
        <v>4</v>
      </c>
      <c r="R33" s="24">
        <v>6</v>
      </c>
      <c r="S33" s="24">
        <v>221</v>
      </c>
      <c r="T33" s="42">
        <v>0.3</v>
      </c>
    </row>
    <row r="34" spans="2:20" x14ac:dyDescent="0.25">
      <c r="B34" s="10" t="s">
        <v>41</v>
      </c>
      <c r="C34" s="24">
        <v>1</v>
      </c>
      <c r="D34" s="24">
        <v>95</v>
      </c>
      <c r="E34" s="24">
        <v>14</v>
      </c>
      <c r="F34" s="24">
        <v>218</v>
      </c>
      <c r="G34" s="24">
        <v>130</v>
      </c>
      <c r="H34" s="24">
        <v>2280</v>
      </c>
      <c r="I34" s="42">
        <v>0.6</v>
      </c>
      <c r="J34" s="11"/>
      <c r="K34" s="24">
        <v>10</v>
      </c>
      <c r="L34" s="24">
        <v>45</v>
      </c>
      <c r="M34" s="24">
        <v>28</v>
      </c>
      <c r="N34" s="24">
        <v>594</v>
      </c>
      <c r="O34" s="42">
        <v>0.625</v>
      </c>
      <c r="P34" s="11"/>
      <c r="Q34" s="24">
        <v>7</v>
      </c>
      <c r="R34" s="24">
        <v>11</v>
      </c>
      <c r="S34" s="24">
        <v>358</v>
      </c>
      <c r="T34" s="42">
        <v>0.59</v>
      </c>
    </row>
    <row r="35" spans="2:20" x14ac:dyDescent="0.25">
      <c r="B35" s="10" t="s">
        <v>42</v>
      </c>
      <c r="C35" s="24">
        <v>1</v>
      </c>
      <c r="D35" s="24">
        <v>19</v>
      </c>
      <c r="E35" s="24">
        <v>4</v>
      </c>
      <c r="F35" s="24">
        <v>32</v>
      </c>
      <c r="G35" s="24">
        <v>28</v>
      </c>
      <c r="H35" s="24">
        <v>775</v>
      </c>
      <c r="I35" s="42">
        <v>0.74</v>
      </c>
      <c r="J35" s="11"/>
      <c r="K35" s="24">
        <v>3</v>
      </c>
      <c r="L35" s="24">
        <v>9</v>
      </c>
      <c r="M35" s="24">
        <v>2</v>
      </c>
      <c r="N35" s="24">
        <v>199</v>
      </c>
      <c r="O35" s="42">
        <v>0.96</v>
      </c>
      <c r="P35" s="11"/>
      <c r="Q35" s="24">
        <v>1</v>
      </c>
      <c r="R35" s="24">
        <v>1</v>
      </c>
      <c r="S35" s="24">
        <v>37</v>
      </c>
      <c r="T35" s="42">
        <v>0.9</v>
      </c>
    </row>
    <row r="36" spans="2:20" ht="7.5" customHeight="1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2:20" ht="15.75" customHeight="1" x14ac:dyDescent="0.25">
      <c r="B37" s="91" t="s">
        <v>43</v>
      </c>
      <c r="C37" s="88" t="s">
        <v>26</v>
      </c>
      <c r="D37" s="88"/>
      <c r="E37" s="88"/>
      <c r="F37" s="88"/>
      <c r="G37" s="88"/>
      <c r="H37" s="88"/>
      <c r="I37" s="88"/>
      <c r="J37" s="11"/>
      <c r="K37" s="84" t="s">
        <v>24</v>
      </c>
      <c r="L37" s="85"/>
      <c r="M37" s="85"/>
      <c r="N37" s="85"/>
      <c r="O37" s="86"/>
      <c r="P37" s="11"/>
      <c r="Q37" s="87" t="s">
        <v>25</v>
      </c>
      <c r="R37" s="87"/>
      <c r="S37" s="87"/>
      <c r="T37" s="87"/>
    </row>
    <row r="38" spans="2:20" x14ac:dyDescent="0.25">
      <c r="B38" s="92"/>
      <c r="C38" s="21" t="s">
        <v>12</v>
      </c>
      <c r="D38" s="21" t="s">
        <v>6</v>
      </c>
      <c r="E38" s="21" t="s">
        <v>5</v>
      </c>
      <c r="F38" s="21" t="s">
        <v>14</v>
      </c>
      <c r="G38" s="21" t="s">
        <v>10</v>
      </c>
      <c r="H38" s="21" t="s">
        <v>15</v>
      </c>
      <c r="I38" s="21" t="s">
        <v>16</v>
      </c>
      <c r="J38" s="26"/>
      <c r="K38" s="21" t="s">
        <v>5</v>
      </c>
      <c r="L38" s="21" t="s">
        <v>9</v>
      </c>
      <c r="M38" s="21" t="s">
        <v>10</v>
      </c>
      <c r="N38" s="21" t="s">
        <v>15</v>
      </c>
      <c r="O38" s="21" t="s">
        <v>16</v>
      </c>
      <c r="P38" s="26"/>
      <c r="Q38" s="21" t="s">
        <v>5</v>
      </c>
      <c r="R38" s="17" t="s">
        <v>10</v>
      </c>
      <c r="S38" s="17" t="s">
        <v>15</v>
      </c>
      <c r="T38" s="17" t="s">
        <v>16</v>
      </c>
    </row>
    <row r="39" spans="2:20" ht="15.75" x14ac:dyDescent="0.25">
      <c r="B39" s="83" t="s">
        <v>46</v>
      </c>
      <c r="C39" s="81">
        <f>C35+C34+C33+C32+C28+C27+C26+C22+C21+C17+C16+C15+C14+C13+C9+C8+C7+C6</f>
        <v>28</v>
      </c>
      <c r="D39" s="81">
        <f t="shared" ref="D39:S39" si="0">D35+D34+D33+D32+D28+D27+D26+D22+D21+D17+D16+D15+D14+D13+D9+D8+D7+D6</f>
        <v>2225</v>
      </c>
      <c r="E39" s="81">
        <f t="shared" si="0"/>
        <v>250</v>
      </c>
      <c r="F39" s="81">
        <f t="shared" si="0"/>
        <v>4110</v>
      </c>
      <c r="G39" s="81">
        <f t="shared" si="0"/>
        <v>2768</v>
      </c>
      <c r="H39" s="81">
        <f t="shared" si="0"/>
        <v>69811</v>
      </c>
      <c r="I39" s="82">
        <f>(I35+I34+I33+I32+I28+I27+I26+I22+I21+I17+I16+I15+I14+I13+I9+I7+I6)/17</f>
        <v>0.55272352941176472</v>
      </c>
      <c r="J39" s="26"/>
      <c r="K39" s="81">
        <f t="shared" si="0"/>
        <v>213</v>
      </c>
      <c r="L39" s="81">
        <f t="shared" si="0"/>
        <v>689</v>
      </c>
      <c r="M39" s="81">
        <f t="shared" si="0"/>
        <v>587</v>
      </c>
      <c r="N39" s="81">
        <f t="shared" si="0"/>
        <v>16792</v>
      </c>
      <c r="O39" s="82">
        <f>(O35+O34+O33+O32+O28+O27+O26+O22+O21+O17+O16+O15+O14+O13+O9+O7+O6)/17</f>
        <v>0.54085294117647065</v>
      </c>
      <c r="P39" s="26"/>
      <c r="Q39" s="81">
        <f t="shared" si="0"/>
        <v>174</v>
      </c>
      <c r="R39" s="81">
        <f t="shared" si="0"/>
        <v>208</v>
      </c>
      <c r="S39" s="81">
        <f t="shared" si="0"/>
        <v>6772</v>
      </c>
      <c r="T39" s="82">
        <f>(T35+T34+T33+T32+T28+T27+T26+T22+T21+T17+T16+T15+T14+T13+T9+T7+T6)/17</f>
        <v>0.48781764705882352</v>
      </c>
    </row>
    <row r="40" spans="2:20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2:20" ht="18.75" x14ac:dyDescent="0.3">
      <c r="B41" s="106" t="s">
        <v>85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</row>
    <row r="42" spans="2:20" ht="18.75" x14ac:dyDescent="0.3">
      <c r="B42" s="106" t="s">
        <v>84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</row>
  </sheetData>
  <mergeCells count="27">
    <mergeCell ref="B41:T41"/>
    <mergeCell ref="B42:T42"/>
    <mergeCell ref="B1:T1"/>
    <mergeCell ref="B2:T2"/>
    <mergeCell ref="B37:B38"/>
    <mergeCell ref="B30:B31"/>
    <mergeCell ref="B24:B25"/>
    <mergeCell ref="B19:B20"/>
    <mergeCell ref="B11:B12"/>
    <mergeCell ref="B4:B5"/>
    <mergeCell ref="Q37:T37"/>
    <mergeCell ref="K4:O4"/>
    <mergeCell ref="C4:I4"/>
    <mergeCell ref="C11:I11"/>
    <mergeCell ref="C19:I19"/>
    <mergeCell ref="C24:I24"/>
    <mergeCell ref="C30:I30"/>
    <mergeCell ref="C37:I37"/>
    <mergeCell ref="K11:O11"/>
    <mergeCell ref="K19:O19"/>
    <mergeCell ref="K24:O24"/>
    <mergeCell ref="K30:O30"/>
    <mergeCell ref="K37:O37"/>
    <mergeCell ref="Q11:T11"/>
    <mergeCell ref="Q19:T19"/>
    <mergeCell ref="Q24:T24"/>
    <mergeCell ref="Q30:T30"/>
  </mergeCells>
  <pageMargins left="0.23622047244094491" right="0.23622047244094491" top="0.35433070866141736" bottom="0.15748031496062992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>
      <selection activeCell="A4" sqref="A4:E4"/>
    </sheetView>
  </sheetViews>
  <sheetFormatPr defaultRowHeight="15" x14ac:dyDescent="0.25"/>
  <cols>
    <col min="1" max="1" width="2.85546875" customWidth="1"/>
    <col min="2" max="2" width="25.28515625" customWidth="1"/>
    <col min="3" max="3" width="25" customWidth="1"/>
    <col min="4" max="4" width="24.140625" customWidth="1"/>
    <col min="5" max="5" width="24.85546875" customWidth="1"/>
  </cols>
  <sheetData>
    <row r="1" spans="1:8" ht="4.5" customHeight="1" thickBot="1" x14ac:dyDescent="0.3"/>
    <row r="2" spans="1:8" x14ac:dyDescent="0.25">
      <c r="A2" s="101" t="s">
        <v>82</v>
      </c>
      <c r="B2" s="100"/>
      <c r="C2" s="100"/>
      <c r="D2" s="100"/>
      <c r="E2" s="102"/>
    </row>
    <row r="3" spans="1:8" ht="3.75" customHeight="1" x14ac:dyDescent="0.25">
      <c r="A3" s="103"/>
      <c r="B3" s="104"/>
      <c r="C3" s="104"/>
      <c r="D3" s="104"/>
      <c r="E3" s="105"/>
    </row>
    <row r="4" spans="1:8" ht="23.25" x14ac:dyDescent="0.35">
      <c r="A4" s="103" t="s">
        <v>83</v>
      </c>
      <c r="B4" s="104"/>
      <c r="C4" s="104"/>
      <c r="D4" s="104"/>
      <c r="E4" s="105"/>
    </row>
    <row r="5" spans="1:8" ht="3" customHeight="1" x14ac:dyDescent="0.35">
      <c r="A5" s="97"/>
      <c r="B5" s="98"/>
      <c r="C5" s="98"/>
      <c r="D5" s="98"/>
      <c r="E5" s="99"/>
    </row>
    <row r="6" spans="1:8" ht="23.25" x14ac:dyDescent="0.35">
      <c r="A6" s="103" t="s">
        <v>61</v>
      </c>
      <c r="B6" s="104"/>
      <c r="C6" s="104"/>
      <c r="D6" s="104"/>
      <c r="E6" s="105"/>
    </row>
    <row r="7" spans="1:8" ht="5.25" customHeight="1" thickBot="1" x14ac:dyDescent="0.4">
      <c r="A7" s="43"/>
      <c r="B7" s="44"/>
      <c r="C7" s="44"/>
      <c r="D7" s="44"/>
      <c r="E7" s="45"/>
    </row>
    <row r="8" spans="1:8" ht="15.75" thickBot="1" x14ac:dyDescent="0.3"/>
    <row r="9" spans="1:8" ht="21" x14ac:dyDescent="0.35">
      <c r="B9" s="46" t="s">
        <v>62</v>
      </c>
      <c r="C9" s="47" t="s">
        <v>63</v>
      </c>
      <c r="D9" s="48" t="s">
        <v>64</v>
      </c>
      <c r="E9" s="49" t="s">
        <v>63</v>
      </c>
    </row>
    <row r="10" spans="1:8" ht="21.75" thickBot="1" x14ac:dyDescent="0.4">
      <c r="B10" s="50"/>
      <c r="C10" s="51" t="s">
        <v>65</v>
      </c>
      <c r="D10" s="52" t="s">
        <v>66</v>
      </c>
      <c r="E10" s="53" t="s">
        <v>67</v>
      </c>
    </row>
    <row r="11" spans="1:8" ht="21.75" thickBot="1" x14ac:dyDescent="0.4">
      <c r="B11" s="54" t="s">
        <v>68</v>
      </c>
      <c r="C11" s="55">
        <v>90661</v>
      </c>
      <c r="D11" s="55">
        <f>'RESUMO 2013'!F11</f>
        <v>2768</v>
      </c>
      <c r="E11" s="55">
        <f>C11+D11</f>
        <v>93429</v>
      </c>
    </row>
    <row r="12" spans="1:8" ht="21.75" thickBot="1" x14ac:dyDescent="0.4">
      <c r="B12" s="54" t="s">
        <v>69</v>
      </c>
      <c r="C12" s="55">
        <v>2888909</v>
      </c>
      <c r="D12" s="55">
        <f>'RESUMO 2013'!F12</f>
        <v>69811</v>
      </c>
      <c r="E12" s="55">
        <f>C12+D12</f>
        <v>2958720</v>
      </c>
      <c r="F12" s="23"/>
      <c r="G12" s="23"/>
      <c r="H12" s="23"/>
    </row>
    <row r="13" spans="1:8" ht="21" x14ac:dyDescent="0.35">
      <c r="B13" s="56"/>
      <c r="C13" s="57"/>
      <c r="D13" s="57"/>
      <c r="E13" s="57"/>
    </row>
    <row r="14" spans="1:8" ht="1.5" customHeight="1" x14ac:dyDescent="0.35">
      <c r="B14" s="56"/>
      <c r="C14" s="57"/>
      <c r="D14" s="57"/>
      <c r="E14" s="57"/>
    </row>
    <row r="15" spans="1:8" ht="11.25" customHeight="1" thickBot="1" x14ac:dyDescent="0.4">
      <c r="B15" s="58"/>
      <c r="C15" s="58"/>
      <c r="D15" s="58"/>
      <c r="E15" s="58"/>
    </row>
    <row r="16" spans="1:8" ht="21" x14ac:dyDescent="0.35">
      <c r="B16" s="59" t="s">
        <v>70</v>
      </c>
      <c r="C16" s="60" t="s">
        <v>63</v>
      </c>
      <c r="D16" s="61" t="s">
        <v>64</v>
      </c>
      <c r="E16" s="62" t="s">
        <v>63</v>
      </c>
    </row>
    <row r="17" spans="2:5" ht="21.75" thickBot="1" x14ac:dyDescent="0.4">
      <c r="B17" s="63"/>
      <c r="C17" s="64" t="s">
        <v>71</v>
      </c>
      <c r="D17" s="65" t="s">
        <v>66</v>
      </c>
      <c r="E17" s="66" t="s">
        <v>72</v>
      </c>
    </row>
    <row r="18" spans="2:5" ht="21.75" thickBot="1" x14ac:dyDescent="0.4">
      <c r="B18" s="67" t="s">
        <v>68</v>
      </c>
      <c r="C18" s="68">
        <v>15192</v>
      </c>
      <c r="D18" s="68">
        <f>'RESUMO 2013'!F19</f>
        <v>587</v>
      </c>
      <c r="E18" s="68">
        <f>C18+D18</f>
        <v>15779</v>
      </c>
    </row>
    <row r="19" spans="2:5" ht="21.75" thickBot="1" x14ac:dyDescent="0.4">
      <c r="B19" s="67" t="s">
        <v>69</v>
      </c>
      <c r="C19" s="68">
        <v>514044</v>
      </c>
      <c r="D19" s="68">
        <f>'RESUMO 2013'!F20</f>
        <v>16792</v>
      </c>
      <c r="E19" s="68">
        <f>C19+D19</f>
        <v>530836</v>
      </c>
    </row>
    <row r="20" spans="2:5" ht="12.75" customHeight="1" x14ac:dyDescent="0.35">
      <c r="B20" s="56"/>
      <c r="C20" s="57"/>
      <c r="D20" s="57"/>
      <c r="E20" s="57"/>
    </row>
    <row r="21" spans="2:5" ht="5.25" customHeight="1" x14ac:dyDescent="0.35">
      <c r="B21" s="56"/>
      <c r="C21" s="57"/>
      <c r="D21" s="57"/>
      <c r="E21" s="57"/>
    </row>
    <row r="22" spans="2:5" ht="13.5" customHeight="1" thickBot="1" x14ac:dyDescent="0.4">
      <c r="B22" s="58"/>
      <c r="C22" s="58"/>
      <c r="D22" s="58"/>
      <c r="E22" s="58"/>
    </row>
    <row r="23" spans="2:5" ht="21" x14ac:dyDescent="0.35">
      <c r="B23" s="69" t="s">
        <v>73</v>
      </c>
      <c r="C23" s="70" t="s">
        <v>63</v>
      </c>
      <c r="D23" s="71" t="s">
        <v>64</v>
      </c>
      <c r="E23" s="72" t="s">
        <v>63</v>
      </c>
    </row>
    <row r="24" spans="2:5" ht="21.75" thickBot="1" x14ac:dyDescent="0.4">
      <c r="B24" s="73"/>
      <c r="C24" s="74" t="s">
        <v>74</v>
      </c>
      <c r="D24" s="75" t="s">
        <v>66</v>
      </c>
      <c r="E24" s="76" t="s">
        <v>75</v>
      </c>
    </row>
    <row r="25" spans="2:5" ht="21.75" thickBot="1" x14ac:dyDescent="0.4">
      <c r="B25" s="77" t="s">
        <v>68</v>
      </c>
      <c r="C25" s="78">
        <v>3638</v>
      </c>
      <c r="D25" s="78">
        <f>'RESUMO 2013'!F27</f>
        <v>208</v>
      </c>
      <c r="E25" s="78">
        <f>C25+D25</f>
        <v>3846</v>
      </c>
    </row>
    <row r="26" spans="2:5" ht="21.75" thickBot="1" x14ac:dyDescent="0.4">
      <c r="B26" s="77" t="s">
        <v>69</v>
      </c>
      <c r="C26" s="78">
        <v>121738</v>
      </c>
      <c r="D26" s="78">
        <f>'RESUMO 2013'!F28</f>
        <v>6772</v>
      </c>
      <c r="E26" s="78">
        <f>C26+D26</f>
        <v>128510</v>
      </c>
    </row>
    <row r="27" spans="2:5" ht="12.75" customHeight="1" x14ac:dyDescent="0.35">
      <c r="B27" s="58"/>
      <c r="C27" s="58"/>
      <c r="D27" s="58"/>
      <c r="E27" s="58"/>
    </row>
    <row r="28" spans="2:5" ht="8.25" customHeight="1" x14ac:dyDescent="0.25"/>
    <row r="29" spans="2:5" ht="8.25" customHeight="1" x14ac:dyDescent="0.25"/>
    <row r="30" spans="2:5" ht="15" customHeight="1" x14ac:dyDescent="0.3">
      <c r="B30" s="106" t="s">
        <v>85</v>
      </c>
      <c r="C30" s="106"/>
      <c r="D30" s="106"/>
      <c r="E30" s="106"/>
    </row>
    <row r="31" spans="2:5" ht="15" customHeight="1" x14ac:dyDescent="0.3">
      <c r="B31" s="106" t="s">
        <v>84</v>
      </c>
      <c r="C31" s="106"/>
      <c r="D31" s="106"/>
      <c r="E31" s="106"/>
    </row>
  </sheetData>
  <mergeCells count="5">
    <mergeCell ref="B31:E31"/>
    <mergeCell ref="A2:E3"/>
    <mergeCell ref="A4:E4"/>
    <mergeCell ref="A6:E6"/>
    <mergeCell ref="B30:E30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3"/>
  <sheetViews>
    <sheetView showGridLines="0" tabSelected="1" workbookViewId="0">
      <selection activeCell="I11" sqref="I11:M11"/>
    </sheetView>
  </sheetViews>
  <sheetFormatPr defaultRowHeight="15" x14ac:dyDescent="0.25"/>
  <cols>
    <col min="1" max="1" width="4.140625" customWidth="1"/>
    <col min="2" max="2" width="21.7109375" customWidth="1"/>
    <col min="3" max="3" width="9.7109375" customWidth="1"/>
    <col min="4" max="4" width="7" customWidth="1"/>
    <col min="5" max="5" width="6.5703125" customWidth="1"/>
    <col min="6" max="6" width="15.85546875" customWidth="1"/>
    <col min="7" max="7" width="6.28515625" customWidth="1"/>
    <col min="8" max="8" width="4.140625" customWidth="1"/>
    <col min="12" max="12" width="5.140625" customWidth="1"/>
    <col min="13" max="13" width="3" customWidth="1"/>
    <col min="14" max="14" width="12.85546875" bestFit="1" customWidth="1"/>
  </cols>
  <sheetData>
    <row r="1" spans="2:34" ht="18.75" x14ac:dyDescent="0.3">
      <c r="B1" s="113" t="s">
        <v>1</v>
      </c>
      <c r="C1" s="114"/>
      <c r="D1" s="114"/>
      <c r="E1" s="114"/>
      <c r="F1" s="115"/>
      <c r="I1" s="125" t="s">
        <v>1</v>
      </c>
      <c r="J1" s="126"/>
      <c r="K1" s="126"/>
      <c r="L1" s="126"/>
      <c r="M1" s="126"/>
      <c r="N1" s="127"/>
    </row>
    <row r="2" spans="2:34" ht="18.75" x14ac:dyDescent="0.3">
      <c r="B2" s="116" t="s">
        <v>86</v>
      </c>
      <c r="C2" s="117"/>
      <c r="D2" s="117"/>
      <c r="E2" s="117"/>
      <c r="F2" s="118"/>
      <c r="I2" s="128" t="s">
        <v>86</v>
      </c>
      <c r="J2" s="129"/>
      <c r="K2" s="129"/>
      <c r="L2" s="129"/>
      <c r="M2" s="129"/>
      <c r="N2" s="130"/>
    </row>
    <row r="3" spans="2:34" ht="7.5" customHeight="1" x14ac:dyDescent="0.25">
      <c r="B3" s="119"/>
      <c r="C3" s="120"/>
      <c r="D3" s="120"/>
      <c r="E3" s="120"/>
      <c r="F3" s="121"/>
      <c r="I3" s="131"/>
      <c r="J3" s="132"/>
      <c r="K3" s="132"/>
      <c r="L3" s="132"/>
      <c r="M3" s="132"/>
      <c r="N3" s="133"/>
    </row>
    <row r="4" spans="2:34" ht="16.5" thickBot="1" x14ac:dyDescent="0.3">
      <c r="B4" s="122" t="s">
        <v>87</v>
      </c>
      <c r="C4" s="123"/>
      <c r="D4" s="123"/>
      <c r="E4" s="123"/>
      <c r="F4" s="124"/>
      <c r="I4" s="134" t="s">
        <v>88</v>
      </c>
      <c r="J4" s="135"/>
      <c r="K4" s="135"/>
      <c r="L4" s="135"/>
      <c r="M4" s="135"/>
      <c r="N4" s="136"/>
    </row>
    <row r="5" spans="2:34" ht="16.5" thickBot="1" x14ac:dyDescent="0.3">
      <c r="B5" s="41"/>
      <c r="C5" s="41"/>
      <c r="D5" s="41"/>
      <c r="E5" s="41"/>
      <c r="F5" s="41"/>
      <c r="G5" s="1"/>
      <c r="H5" s="5" t="s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34" ht="16.5" thickBot="1" x14ac:dyDescent="0.3">
      <c r="B6" s="137" t="s">
        <v>89</v>
      </c>
      <c r="C6" s="138"/>
      <c r="D6" s="138"/>
      <c r="E6" s="138"/>
      <c r="F6" s="139"/>
      <c r="G6" s="4"/>
      <c r="H6" s="3"/>
      <c r="I6" s="140" t="s">
        <v>89</v>
      </c>
      <c r="J6" s="141"/>
      <c r="K6" s="141"/>
      <c r="L6" s="141"/>
      <c r="M6" s="141"/>
      <c r="N6" s="142"/>
      <c r="O6" s="29"/>
      <c r="P6" s="3"/>
      <c r="Q6" s="3"/>
      <c r="R6" s="3"/>
      <c r="S6" s="3" t="s">
        <v>51</v>
      </c>
      <c r="T6" s="3" t="s">
        <v>0</v>
      </c>
      <c r="AC6" t="s">
        <v>0</v>
      </c>
      <c r="AD6" t="s">
        <v>0</v>
      </c>
    </row>
    <row r="7" spans="2:34" ht="16.5" thickBot="1" x14ac:dyDescent="0.3">
      <c r="B7" s="147" t="s">
        <v>4</v>
      </c>
      <c r="C7" s="148"/>
      <c r="D7" s="148"/>
      <c r="E7" s="148"/>
      <c r="F7" s="34">
        <f>'realizado 2013'!C39</f>
        <v>28</v>
      </c>
      <c r="G7" s="4"/>
      <c r="H7" s="3"/>
      <c r="I7" s="143" t="s">
        <v>53</v>
      </c>
      <c r="J7" s="144"/>
      <c r="K7" s="144"/>
      <c r="L7" s="144"/>
      <c r="M7" s="144"/>
      <c r="N7" s="37">
        <f>'previsao 2014'!C40</f>
        <v>325</v>
      </c>
      <c r="O7" s="29"/>
      <c r="P7" s="3"/>
      <c r="Q7" s="3"/>
      <c r="R7" s="3"/>
      <c r="S7" s="3" t="s">
        <v>0</v>
      </c>
      <c r="T7" s="3"/>
      <c r="X7" t="s">
        <v>0</v>
      </c>
      <c r="AB7" t="s">
        <v>0</v>
      </c>
      <c r="AH7" t="s">
        <v>0</v>
      </c>
    </row>
    <row r="8" spans="2:34" ht="16.5" thickBot="1" x14ac:dyDescent="0.3">
      <c r="B8" s="147" t="s">
        <v>47</v>
      </c>
      <c r="C8" s="148"/>
      <c r="D8" s="148"/>
      <c r="E8" s="148"/>
      <c r="F8" s="35">
        <f>'realizado 2013'!D39</f>
        <v>2225</v>
      </c>
      <c r="G8" s="4"/>
      <c r="H8" s="3"/>
      <c r="I8" s="143" t="s">
        <v>52</v>
      </c>
      <c r="J8" s="144"/>
      <c r="K8" s="144"/>
      <c r="L8" s="144"/>
      <c r="M8" s="144"/>
      <c r="N8" s="38">
        <f>'previsao 2014'!D40</f>
        <v>12</v>
      </c>
      <c r="O8" s="29"/>
      <c r="P8" s="3"/>
      <c r="Q8" s="3"/>
      <c r="R8" s="3"/>
      <c r="S8" s="3" t="s">
        <v>0</v>
      </c>
      <c r="T8" s="3"/>
      <c r="X8" t="s">
        <v>0</v>
      </c>
      <c r="AB8" t="s">
        <v>0</v>
      </c>
      <c r="AH8" t="s">
        <v>0</v>
      </c>
    </row>
    <row r="9" spans="2:34" ht="16.5" thickBot="1" x14ac:dyDescent="0.3">
      <c r="B9" s="147" t="s">
        <v>48</v>
      </c>
      <c r="C9" s="148"/>
      <c r="D9" s="148"/>
      <c r="E9" s="148"/>
      <c r="F9" s="36">
        <f>'realizado 2013'!E39</f>
        <v>250</v>
      </c>
      <c r="G9" s="4"/>
      <c r="H9" s="3"/>
      <c r="I9" s="143" t="s">
        <v>55</v>
      </c>
      <c r="J9" s="144"/>
      <c r="K9" s="144"/>
      <c r="L9" s="144"/>
      <c r="M9" s="144"/>
      <c r="N9" s="38">
        <f>'previsao 2014'!E40</f>
        <v>454</v>
      </c>
      <c r="O9" s="29"/>
      <c r="P9" s="3"/>
      <c r="Q9" s="3"/>
      <c r="R9" s="3"/>
      <c r="S9" s="3" t="s">
        <v>0</v>
      </c>
      <c r="T9" s="3"/>
      <c r="X9" t="s">
        <v>0</v>
      </c>
      <c r="AB9" t="s">
        <v>0</v>
      </c>
      <c r="AH9" t="s">
        <v>0</v>
      </c>
    </row>
    <row r="10" spans="2:34" ht="16.5" thickBot="1" x14ac:dyDescent="0.3">
      <c r="B10" s="147" t="s">
        <v>8</v>
      </c>
      <c r="C10" s="148"/>
      <c r="D10" s="148"/>
      <c r="E10" s="148"/>
      <c r="F10" s="34">
        <f>'realizado 2013'!F39</f>
        <v>4110</v>
      </c>
      <c r="G10" s="4"/>
      <c r="H10" s="3"/>
      <c r="I10" s="143" t="s">
        <v>58</v>
      </c>
      <c r="J10" s="144"/>
      <c r="K10" s="144"/>
      <c r="L10" s="144"/>
      <c r="M10" s="144"/>
      <c r="N10" s="38">
        <f>'previsao 2014'!F40</f>
        <v>3409</v>
      </c>
      <c r="O10" s="29"/>
      <c r="P10" s="3"/>
      <c r="Q10" s="3"/>
      <c r="R10" s="3"/>
      <c r="S10" s="3" t="s">
        <v>0</v>
      </c>
      <c r="T10" s="3"/>
      <c r="X10" t="s">
        <v>0</v>
      </c>
      <c r="AH10" t="s">
        <v>0</v>
      </c>
    </row>
    <row r="11" spans="2:34" ht="16.5" thickBot="1" x14ac:dyDescent="0.3">
      <c r="B11" s="147" t="s">
        <v>10</v>
      </c>
      <c r="C11" s="148"/>
      <c r="D11" s="148"/>
      <c r="E11" s="148"/>
      <c r="F11" s="34">
        <f>'realizado 2013'!G39</f>
        <v>2768</v>
      </c>
      <c r="G11" s="4"/>
      <c r="H11" s="3"/>
      <c r="I11" s="143" t="s">
        <v>59</v>
      </c>
      <c r="J11" s="144"/>
      <c r="K11" s="144"/>
      <c r="L11" s="144"/>
      <c r="M11" s="144"/>
      <c r="N11" s="38">
        <f>'previsao 2014'!G40</f>
        <v>87177</v>
      </c>
      <c r="O11" s="30"/>
      <c r="P11" s="3"/>
      <c r="Q11" s="3"/>
      <c r="R11" s="3"/>
      <c r="S11" s="3"/>
      <c r="T11" s="3"/>
    </row>
    <row r="12" spans="2:34" ht="16.5" thickBot="1" x14ac:dyDescent="0.3">
      <c r="B12" s="147" t="s">
        <v>11</v>
      </c>
      <c r="C12" s="148"/>
      <c r="D12" s="148"/>
      <c r="E12" s="148"/>
      <c r="F12" s="34">
        <f>'realizado 2013'!H39</f>
        <v>69811</v>
      </c>
      <c r="G12" s="4"/>
      <c r="H12" s="3"/>
      <c r="I12" s="27"/>
      <c r="J12" s="27"/>
      <c r="K12" s="27"/>
      <c r="L12" s="27"/>
      <c r="M12" s="27"/>
      <c r="N12" s="31"/>
      <c r="O12" s="30"/>
      <c r="P12" s="3"/>
      <c r="Q12" s="3"/>
      <c r="R12" s="3"/>
      <c r="S12" s="3"/>
      <c r="T12" s="3"/>
    </row>
    <row r="13" spans="2:34" ht="16.5" thickBot="1" x14ac:dyDescent="0.3">
      <c r="B13" s="147" t="s">
        <v>50</v>
      </c>
      <c r="C13" s="148"/>
      <c r="D13" s="148"/>
      <c r="E13" s="148"/>
      <c r="F13" s="80">
        <f>'realizado 2013'!I39</f>
        <v>0.55272352941176472</v>
      </c>
      <c r="G13" s="3"/>
      <c r="H13" s="3"/>
      <c r="I13" s="27"/>
      <c r="J13" s="27"/>
      <c r="K13" s="27"/>
      <c r="L13" s="27"/>
      <c r="M13" s="27"/>
      <c r="N13" s="31"/>
      <c r="O13" s="30"/>
      <c r="P13" s="3"/>
      <c r="Q13" s="3"/>
      <c r="R13" s="3"/>
      <c r="S13" s="3"/>
      <c r="T13" s="3"/>
    </row>
    <row r="14" spans="2:34" ht="4.5" customHeight="1" x14ac:dyDescent="0.25">
      <c r="F14" s="25"/>
      <c r="I14" s="28"/>
      <c r="J14" s="28"/>
      <c r="K14" s="28"/>
      <c r="L14" s="28"/>
      <c r="M14" s="28"/>
      <c r="N14" s="32"/>
      <c r="O14" s="33"/>
      <c r="P14" s="3"/>
      <c r="Q14" s="3"/>
      <c r="R14" s="3"/>
      <c r="S14" s="3"/>
      <c r="T14" s="3"/>
    </row>
    <row r="15" spans="2:34" ht="15.75" thickBot="1" x14ac:dyDescent="0.3">
      <c r="I15" s="28"/>
      <c r="J15" s="28"/>
      <c r="K15" s="28"/>
      <c r="L15" s="28"/>
      <c r="M15" s="28"/>
      <c r="N15" s="32"/>
      <c r="O15" s="33"/>
    </row>
    <row r="16" spans="2:34" ht="16.5" thickBot="1" x14ac:dyDescent="0.3">
      <c r="B16" s="137" t="s">
        <v>2</v>
      </c>
      <c r="C16" s="138"/>
      <c r="D16" s="138"/>
      <c r="E16" s="138"/>
      <c r="F16" s="139"/>
      <c r="I16" s="140" t="s">
        <v>2</v>
      </c>
      <c r="J16" s="141"/>
      <c r="K16" s="141"/>
      <c r="L16" s="141"/>
      <c r="M16" s="141"/>
      <c r="N16" s="142"/>
      <c r="O16" s="33"/>
    </row>
    <row r="17" spans="2:15" ht="16.5" thickBot="1" x14ac:dyDescent="0.3">
      <c r="B17" s="149" t="s">
        <v>7</v>
      </c>
      <c r="C17" s="148"/>
      <c r="D17" s="148"/>
      <c r="E17" s="148"/>
      <c r="F17" s="34">
        <f>'realizado 2013'!K39</f>
        <v>213</v>
      </c>
      <c r="I17" s="143" t="s">
        <v>52</v>
      </c>
      <c r="J17" s="144"/>
      <c r="K17" s="144"/>
      <c r="L17" s="144"/>
      <c r="M17" s="144"/>
      <c r="N17" s="39">
        <f>'previsao 2014'!I40</f>
        <v>21</v>
      </c>
      <c r="O17" s="33"/>
    </row>
    <row r="18" spans="2:15" ht="16.5" thickBot="1" x14ac:dyDescent="0.3">
      <c r="B18" s="149" t="s">
        <v>9</v>
      </c>
      <c r="C18" s="148"/>
      <c r="D18" s="148"/>
      <c r="E18" s="148"/>
      <c r="F18" s="34">
        <f>'realizado 2013'!L39</f>
        <v>689</v>
      </c>
      <c r="I18" s="143" t="s">
        <v>54</v>
      </c>
      <c r="J18" s="144"/>
      <c r="K18" s="144"/>
      <c r="L18" s="144"/>
      <c r="M18" s="144"/>
      <c r="N18" s="39">
        <f>'previsao 2014'!J40</f>
        <v>128</v>
      </c>
      <c r="O18" s="33"/>
    </row>
    <row r="19" spans="2:15" ht="16.5" thickBot="1" x14ac:dyDescent="0.3">
      <c r="B19" s="149" t="s">
        <v>10</v>
      </c>
      <c r="C19" s="148"/>
      <c r="D19" s="148"/>
      <c r="E19" s="148"/>
      <c r="F19" s="34">
        <f>'realizado 2013'!M39</f>
        <v>587</v>
      </c>
      <c r="I19" s="143" t="s">
        <v>56</v>
      </c>
      <c r="J19" s="144"/>
      <c r="K19" s="144"/>
      <c r="L19" s="144"/>
      <c r="M19" s="144"/>
      <c r="N19" s="39">
        <f>'previsao 2014'!K40</f>
        <v>777</v>
      </c>
      <c r="O19" s="33"/>
    </row>
    <row r="20" spans="2:15" ht="16.5" thickBot="1" x14ac:dyDescent="0.3">
      <c r="B20" s="149" t="s">
        <v>11</v>
      </c>
      <c r="C20" s="148"/>
      <c r="D20" s="148"/>
      <c r="E20" s="148"/>
      <c r="F20" s="34">
        <f>'realizado 2013'!N39</f>
        <v>16792</v>
      </c>
      <c r="I20" s="143" t="s">
        <v>57</v>
      </c>
      <c r="J20" s="144"/>
      <c r="K20" s="144"/>
      <c r="L20" s="144"/>
      <c r="M20" s="144"/>
      <c r="N20" s="39">
        <f>'previsao 2014'!L40</f>
        <v>24925</v>
      </c>
      <c r="O20" s="33"/>
    </row>
    <row r="21" spans="2:15" ht="16.5" thickBot="1" x14ac:dyDescent="0.3">
      <c r="B21" s="147" t="s">
        <v>49</v>
      </c>
      <c r="C21" s="148"/>
      <c r="D21" s="148"/>
      <c r="E21" s="148"/>
      <c r="F21" s="80">
        <f>'realizado 2013'!O39</f>
        <v>0.54085294117647065</v>
      </c>
      <c r="I21" s="28"/>
      <c r="J21" s="28"/>
      <c r="K21" s="28"/>
      <c r="L21" s="28"/>
      <c r="M21" s="28"/>
      <c r="N21" s="32"/>
      <c r="O21" s="33"/>
    </row>
    <row r="22" spans="2:15" x14ac:dyDescent="0.25">
      <c r="I22" s="28"/>
      <c r="J22" s="28"/>
      <c r="K22" s="28"/>
      <c r="L22" s="28"/>
      <c r="M22" s="28"/>
      <c r="N22" s="32"/>
      <c r="O22" s="33"/>
    </row>
    <row r="23" spans="2:15" ht="2.25" customHeight="1" x14ac:dyDescent="0.25">
      <c r="I23" s="28"/>
      <c r="J23" s="28"/>
      <c r="K23" s="28"/>
      <c r="L23" s="28"/>
      <c r="M23" s="28"/>
      <c r="N23" s="32"/>
      <c r="O23" s="33"/>
    </row>
    <row r="24" spans="2:15" ht="3.75" customHeight="1" thickBot="1" x14ac:dyDescent="0.3">
      <c r="I24" s="28"/>
      <c r="J24" s="28"/>
      <c r="K24" s="28"/>
      <c r="L24" s="28"/>
      <c r="M24" s="28"/>
      <c r="N24" s="32"/>
      <c r="O24" s="33"/>
    </row>
    <row r="25" spans="2:15" ht="16.5" thickBot="1" x14ac:dyDescent="0.3">
      <c r="B25" s="137" t="s">
        <v>3</v>
      </c>
      <c r="C25" s="138"/>
      <c r="D25" s="138"/>
      <c r="E25" s="138"/>
      <c r="F25" s="139"/>
      <c r="I25" s="140" t="s">
        <v>3</v>
      </c>
      <c r="J25" s="141"/>
      <c r="K25" s="141"/>
      <c r="L25" s="141"/>
      <c r="M25" s="141"/>
      <c r="N25" s="142"/>
      <c r="O25" s="33"/>
    </row>
    <row r="26" spans="2:15" ht="16.5" thickBot="1" x14ac:dyDescent="0.3">
      <c r="B26" s="149" t="s">
        <v>7</v>
      </c>
      <c r="C26" s="148"/>
      <c r="D26" s="148"/>
      <c r="E26" s="148"/>
      <c r="F26" s="34">
        <f>'realizado 2013'!Q39</f>
        <v>174</v>
      </c>
      <c r="I26" s="145" t="s">
        <v>52</v>
      </c>
      <c r="J26" s="146"/>
      <c r="K26" s="146"/>
      <c r="L26" s="146"/>
      <c r="M26" s="146"/>
      <c r="N26" s="40">
        <f>'previsao 2014'!N40</f>
        <v>17</v>
      </c>
      <c r="O26" s="33" t="s">
        <v>0</v>
      </c>
    </row>
    <row r="27" spans="2:15" ht="16.5" thickBot="1" x14ac:dyDescent="0.3">
      <c r="B27" s="149" t="s">
        <v>10</v>
      </c>
      <c r="C27" s="148"/>
      <c r="D27" s="148"/>
      <c r="E27" s="148"/>
      <c r="F27" s="34">
        <f>'realizado 2013'!R39</f>
        <v>208</v>
      </c>
      <c r="I27" s="145" t="s">
        <v>60</v>
      </c>
      <c r="J27" s="146"/>
      <c r="K27" s="146"/>
      <c r="L27" s="146"/>
      <c r="M27" s="146"/>
      <c r="N27" s="40">
        <f>'previsao 2014'!O40</f>
        <v>288</v>
      </c>
      <c r="O27" s="33" t="s">
        <v>0</v>
      </c>
    </row>
    <row r="28" spans="2:15" ht="16.5" thickBot="1" x14ac:dyDescent="0.3">
      <c r="B28" s="149" t="s">
        <v>11</v>
      </c>
      <c r="C28" s="148"/>
      <c r="D28" s="148"/>
      <c r="E28" s="148"/>
      <c r="F28" s="34">
        <f>'realizado 2013'!S39</f>
        <v>6772</v>
      </c>
      <c r="I28" s="145" t="s">
        <v>59</v>
      </c>
      <c r="J28" s="146"/>
      <c r="K28" s="146"/>
      <c r="L28" s="146"/>
      <c r="M28" s="146"/>
      <c r="N28" s="40">
        <f>'previsao 2014'!P40</f>
        <v>10638</v>
      </c>
      <c r="O28" s="33" t="s">
        <v>0</v>
      </c>
    </row>
    <row r="29" spans="2:15" ht="16.5" thickBot="1" x14ac:dyDescent="0.3">
      <c r="B29" s="147" t="s">
        <v>49</v>
      </c>
      <c r="C29" s="148"/>
      <c r="D29" s="148"/>
      <c r="E29" s="148"/>
      <c r="F29" s="80">
        <f>'realizado 2013'!T39</f>
        <v>0.48781764705882352</v>
      </c>
      <c r="I29" s="28"/>
      <c r="J29" s="28"/>
      <c r="K29" s="28"/>
      <c r="L29" s="28"/>
      <c r="M29" s="28"/>
      <c r="N29" s="32"/>
      <c r="O29" s="33"/>
    </row>
    <row r="30" spans="2:15" x14ac:dyDescent="0.25">
      <c r="I30" s="28"/>
      <c r="J30" s="28"/>
      <c r="K30" s="28"/>
      <c r="L30" s="28"/>
      <c r="M30" s="28"/>
      <c r="N30" s="32"/>
      <c r="O30" s="33"/>
    </row>
    <row r="31" spans="2:15" ht="18.75" x14ac:dyDescent="0.3">
      <c r="B31" s="106" t="s">
        <v>85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33"/>
    </row>
    <row r="32" spans="2:15" ht="18.75" x14ac:dyDescent="0.3">
      <c r="B32" s="106" t="s">
        <v>84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33"/>
    </row>
    <row r="33" spans="9:15" x14ac:dyDescent="0.25">
      <c r="I33" s="28"/>
      <c r="J33" s="28"/>
      <c r="K33" s="28"/>
      <c r="L33" s="28"/>
      <c r="M33" s="28"/>
      <c r="N33" s="32"/>
      <c r="O33" s="33"/>
    </row>
  </sheetData>
  <mergeCells count="42">
    <mergeCell ref="B27:E27"/>
    <mergeCell ref="B28:E28"/>
    <mergeCell ref="B29:E29"/>
    <mergeCell ref="B31:N31"/>
    <mergeCell ref="B32:N32"/>
    <mergeCell ref="B17:E17"/>
    <mergeCell ref="B18:E18"/>
    <mergeCell ref="B19:E19"/>
    <mergeCell ref="B20:E20"/>
    <mergeCell ref="B21:E21"/>
    <mergeCell ref="B26:E26"/>
    <mergeCell ref="I26:M26"/>
    <mergeCell ref="I27:M27"/>
    <mergeCell ref="I28:M28"/>
    <mergeCell ref="B7:E7"/>
    <mergeCell ref="B8:E8"/>
    <mergeCell ref="B9:E9"/>
    <mergeCell ref="B10:E10"/>
    <mergeCell ref="B11:E11"/>
    <mergeCell ref="B12:E12"/>
    <mergeCell ref="B13:E13"/>
    <mergeCell ref="I10:M10"/>
    <mergeCell ref="I11:M11"/>
    <mergeCell ref="I17:M17"/>
    <mergeCell ref="I18:M18"/>
    <mergeCell ref="I19:M19"/>
    <mergeCell ref="I20:M20"/>
    <mergeCell ref="I6:N6"/>
    <mergeCell ref="B6:F6"/>
    <mergeCell ref="B16:F16"/>
    <mergeCell ref="I16:N16"/>
    <mergeCell ref="B25:F25"/>
    <mergeCell ref="I25:N25"/>
    <mergeCell ref="I7:M7"/>
    <mergeCell ref="I8:M8"/>
    <mergeCell ref="I9:M9"/>
    <mergeCell ref="B1:F1"/>
    <mergeCell ref="B2:F2"/>
    <mergeCell ref="B4:F4"/>
    <mergeCell ref="I1:N1"/>
    <mergeCell ref="I2:N2"/>
    <mergeCell ref="I4:N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3"/>
  <sheetViews>
    <sheetView showGridLines="0" topLeftCell="A16" workbookViewId="0">
      <selection activeCell="R34" sqref="R34"/>
    </sheetView>
  </sheetViews>
  <sheetFormatPr defaultRowHeight="15" x14ac:dyDescent="0.25"/>
  <cols>
    <col min="1" max="1" width="1.5703125" customWidth="1"/>
    <col min="2" max="2" width="10.28515625" customWidth="1"/>
    <col min="3" max="6" width="9.28515625" bestFit="1" customWidth="1"/>
    <col min="7" max="7" width="9.140625" customWidth="1"/>
    <col min="8" max="8" width="2.28515625" customWidth="1"/>
    <col min="9" max="9" width="7.7109375" customWidth="1"/>
    <col min="12" max="12" width="8.85546875" customWidth="1"/>
    <col min="13" max="13" width="2.85546875" customWidth="1"/>
    <col min="14" max="14" width="7.7109375" customWidth="1"/>
  </cols>
  <sheetData>
    <row r="1" spans="2:19" ht="3.75" customHeight="1" x14ac:dyDescent="0.25"/>
    <row r="2" spans="2:19" ht="18.75" x14ac:dyDescent="0.3">
      <c r="B2" s="107" t="s">
        <v>44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2:19" ht="18.75" customHeight="1" x14ac:dyDescent="0.25">
      <c r="B3" s="108" t="s">
        <v>90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2:19" ht="3.75" customHeight="1" x14ac:dyDescent="0.25"/>
    <row r="5" spans="2:19" x14ac:dyDescent="0.25">
      <c r="B5" s="18" t="s">
        <v>22</v>
      </c>
      <c r="C5" s="110" t="s">
        <v>26</v>
      </c>
      <c r="D5" s="111"/>
      <c r="E5" s="111"/>
      <c r="F5" s="111"/>
      <c r="G5" s="112"/>
      <c r="H5" s="2"/>
      <c r="I5" s="84" t="s">
        <v>24</v>
      </c>
      <c r="J5" s="85"/>
      <c r="K5" s="85"/>
      <c r="L5" s="86"/>
      <c r="M5" s="2"/>
      <c r="N5" s="109" t="s">
        <v>25</v>
      </c>
      <c r="O5" s="109"/>
      <c r="P5" s="109"/>
    </row>
    <row r="6" spans="2:19" x14ac:dyDescent="0.25">
      <c r="B6" s="19" t="s">
        <v>23</v>
      </c>
      <c r="C6" s="21" t="s">
        <v>6</v>
      </c>
      <c r="D6" s="21" t="s">
        <v>13</v>
      </c>
      <c r="E6" s="21" t="s">
        <v>14</v>
      </c>
      <c r="F6" s="21" t="s">
        <v>10</v>
      </c>
      <c r="G6" s="21" t="s">
        <v>15</v>
      </c>
      <c r="H6" s="26"/>
      <c r="I6" s="21" t="s">
        <v>13</v>
      </c>
      <c r="J6" s="21" t="s">
        <v>9</v>
      </c>
      <c r="K6" s="21" t="s">
        <v>10</v>
      </c>
      <c r="L6" s="21" t="s">
        <v>15</v>
      </c>
      <c r="M6" s="26"/>
      <c r="N6" s="21" t="s">
        <v>5</v>
      </c>
      <c r="O6" s="17" t="s">
        <v>10</v>
      </c>
      <c r="P6" s="17" t="s">
        <v>15</v>
      </c>
    </row>
    <row r="7" spans="2:19" x14ac:dyDescent="0.25">
      <c r="B7" s="10" t="s">
        <v>19</v>
      </c>
      <c r="C7" s="10">
        <v>4</v>
      </c>
      <c r="D7" s="10">
        <v>1</v>
      </c>
      <c r="E7" s="10">
        <v>5</v>
      </c>
      <c r="F7" s="10">
        <v>27</v>
      </c>
      <c r="G7" s="10">
        <v>785</v>
      </c>
      <c r="H7" s="11"/>
      <c r="I7" s="10">
        <v>1</v>
      </c>
      <c r="J7" s="10">
        <v>1</v>
      </c>
      <c r="K7" s="10">
        <v>8</v>
      </c>
      <c r="L7" s="10">
        <v>430</v>
      </c>
      <c r="M7" s="11"/>
      <c r="N7" s="10"/>
      <c r="O7" s="10">
        <v>2</v>
      </c>
      <c r="P7" s="10">
        <v>80</v>
      </c>
    </row>
    <row r="8" spans="2:19" x14ac:dyDescent="0.25">
      <c r="B8" s="10" t="s">
        <v>20</v>
      </c>
      <c r="C8" s="10">
        <v>11</v>
      </c>
      <c r="D8" s="10">
        <v>0</v>
      </c>
      <c r="E8" s="10">
        <v>16</v>
      </c>
      <c r="F8" s="10">
        <v>97</v>
      </c>
      <c r="G8" s="10">
        <v>2800</v>
      </c>
      <c r="H8" s="11"/>
      <c r="I8" s="10">
        <v>2</v>
      </c>
      <c r="J8" s="10">
        <v>6</v>
      </c>
      <c r="K8" s="10">
        <v>30</v>
      </c>
      <c r="L8" s="10">
        <v>1180</v>
      </c>
      <c r="M8" s="11"/>
      <c r="N8" s="10">
        <v>3</v>
      </c>
      <c r="O8" s="10">
        <v>9</v>
      </c>
      <c r="P8" s="10">
        <v>380</v>
      </c>
      <c r="S8" t="s">
        <v>0</v>
      </c>
    </row>
    <row r="9" spans="2:19" x14ac:dyDescent="0.25">
      <c r="B9" s="10" t="s">
        <v>37</v>
      </c>
      <c r="C9" s="10">
        <v>6</v>
      </c>
      <c r="D9" s="10">
        <v>0</v>
      </c>
      <c r="E9" s="10">
        <v>9</v>
      </c>
      <c r="F9" s="10">
        <v>35</v>
      </c>
      <c r="G9" s="10">
        <v>1110</v>
      </c>
      <c r="H9" s="11"/>
      <c r="I9" s="10">
        <v>0</v>
      </c>
      <c r="J9" s="10">
        <v>1</v>
      </c>
      <c r="K9" s="10">
        <v>5</v>
      </c>
      <c r="L9" s="10">
        <v>190</v>
      </c>
      <c r="M9" s="11"/>
      <c r="N9" s="10">
        <v>0</v>
      </c>
      <c r="O9" s="10">
        <v>4</v>
      </c>
      <c r="P9" s="10">
        <v>144</v>
      </c>
    </row>
    <row r="10" spans="2:19" x14ac:dyDescent="0.25">
      <c r="B10" s="10" t="s">
        <v>21</v>
      </c>
      <c r="C10" s="10">
        <v>4</v>
      </c>
      <c r="D10" s="10">
        <v>0</v>
      </c>
      <c r="E10" s="10">
        <v>9</v>
      </c>
      <c r="F10" s="10">
        <v>72</v>
      </c>
      <c r="G10" s="10">
        <v>2042</v>
      </c>
      <c r="H10" s="11"/>
      <c r="I10" s="10">
        <v>0</v>
      </c>
      <c r="J10" s="10">
        <v>4</v>
      </c>
      <c r="K10" s="10">
        <v>12</v>
      </c>
      <c r="L10" s="10">
        <v>625</v>
      </c>
      <c r="M10" s="11"/>
      <c r="N10" s="10">
        <v>1</v>
      </c>
      <c r="O10" s="10">
        <v>9</v>
      </c>
      <c r="P10" s="10">
        <v>265</v>
      </c>
    </row>
    <row r="11" spans="2:19" ht="2.25" customHeight="1" x14ac:dyDescent="0.25">
      <c r="B11" s="11"/>
      <c r="C11" s="13"/>
      <c r="D11" s="11"/>
      <c r="E11" s="11"/>
      <c r="F11" s="13"/>
      <c r="G11" s="11"/>
      <c r="H11" s="11"/>
      <c r="I11" s="13"/>
      <c r="J11" s="11"/>
      <c r="K11" s="11"/>
      <c r="L11" s="11"/>
      <c r="M11" s="11"/>
      <c r="N11" s="11"/>
      <c r="O11" s="11"/>
      <c r="P11" s="11"/>
    </row>
    <row r="12" spans="2:19" x14ac:dyDescent="0.25">
      <c r="B12" s="16" t="s">
        <v>22</v>
      </c>
      <c r="C12" s="110" t="s">
        <v>26</v>
      </c>
      <c r="D12" s="111"/>
      <c r="E12" s="111"/>
      <c r="F12" s="111"/>
      <c r="G12" s="112"/>
      <c r="H12" s="11"/>
      <c r="I12" s="84" t="s">
        <v>24</v>
      </c>
      <c r="J12" s="85"/>
      <c r="K12" s="85"/>
      <c r="L12" s="86"/>
      <c r="M12" s="11"/>
      <c r="N12" s="109" t="s">
        <v>25</v>
      </c>
      <c r="O12" s="109"/>
      <c r="P12" s="109"/>
    </row>
    <row r="13" spans="2:19" x14ac:dyDescent="0.25">
      <c r="B13" s="17" t="s">
        <v>27</v>
      </c>
      <c r="C13" s="21" t="s">
        <v>6</v>
      </c>
      <c r="D13" s="21" t="s">
        <v>13</v>
      </c>
      <c r="E13" s="21" t="s">
        <v>14</v>
      </c>
      <c r="F13" s="21" t="s">
        <v>10</v>
      </c>
      <c r="G13" s="21" t="s">
        <v>15</v>
      </c>
      <c r="H13" s="26"/>
      <c r="I13" s="21" t="s">
        <v>13</v>
      </c>
      <c r="J13" s="21" t="s">
        <v>9</v>
      </c>
      <c r="K13" s="21" t="s">
        <v>10</v>
      </c>
      <c r="L13" s="21" t="s">
        <v>15</v>
      </c>
      <c r="M13" s="26"/>
      <c r="N13" s="21" t="s">
        <v>5</v>
      </c>
      <c r="O13" s="17" t="s">
        <v>10</v>
      </c>
      <c r="P13" s="17" t="s">
        <v>15</v>
      </c>
    </row>
    <row r="14" spans="2:19" x14ac:dyDescent="0.25">
      <c r="B14" s="10" t="s">
        <v>18</v>
      </c>
      <c r="C14" s="24">
        <v>18</v>
      </c>
      <c r="D14" s="24"/>
      <c r="E14" s="24">
        <v>23</v>
      </c>
      <c r="F14" s="24">
        <v>191</v>
      </c>
      <c r="G14" s="24">
        <v>4370</v>
      </c>
      <c r="H14" s="11"/>
      <c r="I14" s="24"/>
      <c r="J14" s="24">
        <v>11</v>
      </c>
      <c r="K14" s="24">
        <v>54</v>
      </c>
      <c r="L14" s="24">
        <v>1842</v>
      </c>
      <c r="M14" s="79"/>
      <c r="N14" s="24"/>
      <c r="O14" s="24">
        <v>19</v>
      </c>
      <c r="P14" s="24">
        <v>650</v>
      </c>
    </row>
    <row r="15" spans="2:19" x14ac:dyDescent="0.25">
      <c r="B15" s="10" t="s">
        <v>28</v>
      </c>
      <c r="C15" s="24">
        <v>52</v>
      </c>
      <c r="D15" s="24">
        <v>0</v>
      </c>
      <c r="E15" s="24">
        <v>58</v>
      </c>
      <c r="F15" s="24">
        <v>396</v>
      </c>
      <c r="G15" s="24">
        <v>11125</v>
      </c>
      <c r="H15" s="11"/>
      <c r="I15" s="24">
        <v>0</v>
      </c>
      <c r="J15" s="24">
        <v>12</v>
      </c>
      <c r="K15" s="24">
        <v>88</v>
      </c>
      <c r="L15" s="24">
        <v>3210</v>
      </c>
      <c r="M15" s="79"/>
      <c r="N15" s="24">
        <v>0</v>
      </c>
      <c r="O15" s="24">
        <v>32</v>
      </c>
      <c r="P15" s="24">
        <v>1160</v>
      </c>
    </row>
    <row r="16" spans="2:19" x14ac:dyDescent="0.25">
      <c r="B16" s="10" t="s">
        <v>29</v>
      </c>
      <c r="C16" s="24">
        <v>28</v>
      </c>
      <c r="D16" s="24">
        <v>0</v>
      </c>
      <c r="E16" s="24">
        <v>36</v>
      </c>
      <c r="F16" s="24">
        <v>230</v>
      </c>
      <c r="G16" s="24">
        <v>6518</v>
      </c>
      <c r="H16" s="11"/>
      <c r="I16" s="24">
        <v>2</v>
      </c>
      <c r="J16" s="24">
        <v>8</v>
      </c>
      <c r="K16" s="24">
        <v>59</v>
      </c>
      <c r="L16" s="24">
        <v>1805</v>
      </c>
      <c r="M16" s="79"/>
      <c r="N16" s="24">
        <v>4</v>
      </c>
      <c r="O16" s="24">
        <v>26</v>
      </c>
      <c r="P16" s="24">
        <v>1013</v>
      </c>
    </row>
    <row r="17" spans="2:19" x14ac:dyDescent="0.25">
      <c r="B17" s="10" t="s">
        <v>30</v>
      </c>
      <c r="C17" s="24">
        <v>26</v>
      </c>
      <c r="D17" s="24">
        <v>0</v>
      </c>
      <c r="E17" s="24">
        <v>25</v>
      </c>
      <c r="F17" s="24">
        <v>98</v>
      </c>
      <c r="G17" s="24">
        <v>2480</v>
      </c>
      <c r="H17" s="11"/>
      <c r="I17" s="24">
        <v>5</v>
      </c>
      <c r="J17" s="24">
        <v>5</v>
      </c>
      <c r="K17" s="24">
        <v>20</v>
      </c>
      <c r="L17" s="24">
        <v>671</v>
      </c>
      <c r="M17" s="79"/>
      <c r="N17" s="24">
        <v>0</v>
      </c>
      <c r="O17" s="24">
        <v>8</v>
      </c>
      <c r="P17" s="24">
        <v>275</v>
      </c>
      <c r="R17" t="s">
        <v>0</v>
      </c>
    </row>
    <row r="18" spans="2:19" x14ac:dyDescent="0.25">
      <c r="B18" s="10" t="s">
        <v>76</v>
      </c>
      <c r="C18" s="24">
        <v>2</v>
      </c>
      <c r="D18" s="24">
        <v>4</v>
      </c>
      <c r="E18" s="24">
        <v>5</v>
      </c>
      <c r="F18" s="24">
        <v>65</v>
      </c>
      <c r="G18" s="24">
        <v>1800</v>
      </c>
      <c r="H18" s="11"/>
      <c r="I18" s="24">
        <v>2</v>
      </c>
      <c r="J18" s="24">
        <v>3</v>
      </c>
      <c r="K18" s="24">
        <v>12</v>
      </c>
      <c r="L18" s="24">
        <v>450</v>
      </c>
      <c r="M18" s="79"/>
      <c r="N18" s="24">
        <v>2</v>
      </c>
      <c r="O18" s="24">
        <v>6</v>
      </c>
      <c r="P18" s="24">
        <v>255</v>
      </c>
      <c r="R18" t="s">
        <v>0</v>
      </c>
    </row>
    <row r="19" spans="2:19" ht="3.75" customHeight="1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9" x14ac:dyDescent="0.25">
      <c r="B20" s="16" t="s">
        <v>22</v>
      </c>
      <c r="C20" s="110" t="s">
        <v>26</v>
      </c>
      <c r="D20" s="111"/>
      <c r="E20" s="111"/>
      <c r="F20" s="111"/>
      <c r="G20" s="112"/>
      <c r="H20" s="11"/>
      <c r="I20" s="84" t="s">
        <v>24</v>
      </c>
      <c r="J20" s="85"/>
      <c r="K20" s="85"/>
      <c r="L20" s="86"/>
      <c r="M20" s="11"/>
      <c r="N20" s="109" t="s">
        <v>25</v>
      </c>
      <c r="O20" s="109"/>
      <c r="P20" s="109"/>
    </row>
    <row r="21" spans="2:19" x14ac:dyDescent="0.25">
      <c r="B21" s="17" t="s">
        <v>31</v>
      </c>
      <c r="C21" s="21" t="s">
        <v>6</v>
      </c>
      <c r="D21" s="21" t="s">
        <v>13</v>
      </c>
      <c r="E21" s="21" t="s">
        <v>14</v>
      </c>
      <c r="F21" s="21" t="s">
        <v>10</v>
      </c>
      <c r="G21" s="21" t="s">
        <v>15</v>
      </c>
      <c r="H21" s="26"/>
      <c r="I21" s="21" t="s">
        <v>13</v>
      </c>
      <c r="J21" s="21" t="s">
        <v>9</v>
      </c>
      <c r="K21" s="21" t="s">
        <v>10</v>
      </c>
      <c r="L21" s="21" t="s">
        <v>15</v>
      </c>
      <c r="M21" s="26"/>
      <c r="N21" s="21" t="s">
        <v>5</v>
      </c>
      <c r="O21" s="17" t="s">
        <v>10</v>
      </c>
      <c r="P21" s="17" t="s">
        <v>15</v>
      </c>
    </row>
    <row r="22" spans="2:19" x14ac:dyDescent="0.25">
      <c r="B22" s="10" t="s">
        <v>32</v>
      </c>
      <c r="C22" s="10">
        <v>2</v>
      </c>
      <c r="D22" s="10">
        <v>6</v>
      </c>
      <c r="E22" s="10">
        <v>22</v>
      </c>
      <c r="F22" s="10">
        <v>218</v>
      </c>
      <c r="G22" s="10">
        <v>4676</v>
      </c>
      <c r="H22" s="11"/>
      <c r="I22" s="10">
        <v>0</v>
      </c>
      <c r="J22" s="10">
        <v>1</v>
      </c>
      <c r="K22" s="10">
        <v>36</v>
      </c>
      <c r="L22" s="10">
        <v>1200</v>
      </c>
      <c r="M22" s="11"/>
      <c r="N22" s="10">
        <v>0</v>
      </c>
      <c r="O22" s="10">
        <v>17</v>
      </c>
      <c r="P22" s="10">
        <v>620</v>
      </c>
    </row>
    <row r="23" spans="2:19" x14ac:dyDescent="0.25">
      <c r="B23" s="10" t="s">
        <v>33</v>
      </c>
      <c r="C23" s="10">
        <v>74</v>
      </c>
      <c r="D23" s="10">
        <v>1</v>
      </c>
      <c r="E23" s="10">
        <v>78</v>
      </c>
      <c r="F23" s="10">
        <v>608</v>
      </c>
      <c r="G23" s="10">
        <v>15691</v>
      </c>
      <c r="H23" s="11"/>
      <c r="I23" s="10">
        <v>0</v>
      </c>
      <c r="J23" s="10">
        <v>52</v>
      </c>
      <c r="K23" s="10">
        <v>138</v>
      </c>
      <c r="L23" s="10">
        <v>4062</v>
      </c>
      <c r="M23" s="11"/>
      <c r="N23" s="10">
        <v>2</v>
      </c>
      <c r="O23" s="10">
        <v>40</v>
      </c>
      <c r="P23" s="10">
        <v>1567</v>
      </c>
      <c r="R23" t="s">
        <v>0</v>
      </c>
      <c r="S23" t="s">
        <v>0</v>
      </c>
    </row>
    <row r="24" spans="2:19" ht="5.25" customHeight="1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2:19" x14ac:dyDescent="0.25">
      <c r="B25" s="16" t="s">
        <v>22</v>
      </c>
      <c r="C25" s="110" t="s">
        <v>26</v>
      </c>
      <c r="D25" s="111"/>
      <c r="E25" s="111"/>
      <c r="F25" s="111"/>
      <c r="G25" s="112"/>
      <c r="H25" s="11"/>
      <c r="I25" s="84" t="s">
        <v>24</v>
      </c>
      <c r="J25" s="85"/>
      <c r="K25" s="85"/>
      <c r="L25" s="86"/>
      <c r="M25" s="11"/>
      <c r="N25" s="109" t="s">
        <v>25</v>
      </c>
      <c r="O25" s="109"/>
      <c r="P25" s="109"/>
    </row>
    <row r="26" spans="2:19" x14ac:dyDescent="0.25">
      <c r="B26" s="17" t="s">
        <v>34</v>
      </c>
      <c r="C26" s="21" t="s">
        <v>6</v>
      </c>
      <c r="D26" s="21" t="s">
        <v>13</v>
      </c>
      <c r="E26" s="21" t="s">
        <v>14</v>
      </c>
      <c r="F26" s="21" t="s">
        <v>17</v>
      </c>
      <c r="G26" s="21" t="s">
        <v>15</v>
      </c>
      <c r="H26" s="26"/>
      <c r="I26" s="21" t="s">
        <v>13</v>
      </c>
      <c r="J26" s="21" t="s">
        <v>9</v>
      </c>
      <c r="K26" s="21" t="s">
        <v>10</v>
      </c>
      <c r="L26" s="21" t="s">
        <v>15</v>
      </c>
      <c r="M26" s="26"/>
      <c r="N26" s="21" t="s">
        <v>5</v>
      </c>
      <c r="O26" s="17" t="s">
        <v>10</v>
      </c>
      <c r="P26" s="17" t="s">
        <v>15</v>
      </c>
    </row>
    <row r="27" spans="2:19" x14ac:dyDescent="0.25">
      <c r="B27" s="10" t="s">
        <v>34</v>
      </c>
      <c r="C27" s="24">
        <f>40-6</f>
        <v>34</v>
      </c>
      <c r="D27" s="24">
        <v>0</v>
      </c>
      <c r="E27" s="24">
        <v>50</v>
      </c>
      <c r="F27" s="24">
        <f>269-35</f>
        <v>234</v>
      </c>
      <c r="G27" s="24">
        <f>7995-1110</f>
        <v>6885</v>
      </c>
      <c r="H27" s="79"/>
      <c r="I27" s="24">
        <v>0</v>
      </c>
      <c r="J27" s="24">
        <v>10</v>
      </c>
      <c r="K27" s="24">
        <v>58</v>
      </c>
      <c r="L27" s="24">
        <f>2100-190</f>
        <v>1910</v>
      </c>
      <c r="M27" s="79" t="s">
        <v>0</v>
      </c>
      <c r="N27" s="24">
        <v>0</v>
      </c>
      <c r="O27" s="24">
        <f>31-4</f>
        <v>27</v>
      </c>
      <c r="P27" s="24">
        <f>1139-144</f>
        <v>995</v>
      </c>
    </row>
    <row r="28" spans="2:19" x14ac:dyDescent="0.25">
      <c r="B28" s="10" t="s">
        <v>35</v>
      </c>
      <c r="C28" s="24">
        <v>4</v>
      </c>
      <c r="D28" s="24">
        <v>0</v>
      </c>
      <c r="E28" s="24">
        <v>6</v>
      </c>
      <c r="F28" s="24">
        <v>52</v>
      </c>
      <c r="G28" s="24">
        <v>1345</v>
      </c>
      <c r="H28" s="79"/>
      <c r="I28" s="24">
        <v>3</v>
      </c>
      <c r="J28" s="24">
        <v>1</v>
      </c>
      <c r="K28" s="24">
        <v>14</v>
      </c>
      <c r="L28" s="24">
        <v>424</v>
      </c>
      <c r="M28" s="79"/>
      <c r="N28" s="24">
        <v>1</v>
      </c>
      <c r="O28" s="24">
        <v>4</v>
      </c>
      <c r="P28" s="24">
        <v>120</v>
      </c>
    </row>
    <row r="29" spans="2:19" x14ac:dyDescent="0.25">
      <c r="B29" s="10" t="s">
        <v>36</v>
      </c>
      <c r="C29" s="24">
        <v>10</v>
      </c>
      <c r="D29" s="24">
        <v>0</v>
      </c>
      <c r="E29" s="24">
        <v>10</v>
      </c>
      <c r="F29" s="24">
        <v>10</v>
      </c>
      <c r="G29" s="24">
        <v>390</v>
      </c>
      <c r="H29" s="79"/>
      <c r="I29" s="24">
        <v>0</v>
      </c>
      <c r="J29" s="24">
        <v>0</v>
      </c>
      <c r="K29" s="24">
        <v>10</v>
      </c>
      <c r="L29" s="24">
        <v>390</v>
      </c>
      <c r="M29" s="79"/>
      <c r="N29" s="24">
        <v>0</v>
      </c>
      <c r="O29" s="24">
        <v>6</v>
      </c>
      <c r="P29" s="24">
        <v>180</v>
      </c>
    </row>
    <row r="30" spans="2:19" ht="5.25" customHeight="1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2:19" x14ac:dyDescent="0.25">
      <c r="B31" s="16" t="s">
        <v>22</v>
      </c>
      <c r="C31" s="110" t="s">
        <v>26</v>
      </c>
      <c r="D31" s="111"/>
      <c r="E31" s="111"/>
      <c r="F31" s="111"/>
      <c r="G31" s="112"/>
      <c r="H31" s="11"/>
      <c r="I31" s="84" t="s">
        <v>24</v>
      </c>
      <c r="J31" s="85"/>
      <c r="K31" s="85"/>
      <c r="L31" s="86"/>
      <c r="M31" s="11"/>
      <c r="N31" s="109" t="s">
        <v>25</v>
      </c>
      <c r="O31" s="109"/>
      <c r="P31" s="109"/>
    </row>
    <row r="32" spans="2:19" x14ac:dyDescent="0.25">
      <c r="B32" s="17" t="s">
        <v>38</v>
      </c>
      <c r="C32" s="21" t="s">
        <v>6</v>
      </c>
      <c r="D32" s="21" t="s">
        <v>13</v>
      </c>
      <c r="E32" s="21" t="s">
        <v>14</v>
      </c>
      <c r="F32" s="21" t="s">
        <v>10</v>
      </c>
      <c r="G32" s="21" t="s">
        <v>15</v>
      </c>
      <c r="H32" s="26"/>
      <c r="I32" s="21" t="s">
        <v>13</v>
      </c>
      <c r="J32" s="21" t="s">
        <v>9</v>
      </c>
      <c r="K32" s="21" t="s">
        <v>10</v>
      </c>
      <c r="L32" s="21" t="s">
        <v>15</v>
      </c>
      <c r="M32" s="26"/>
      <c r="N32" s="21" t="s">
        <v>5</v>
      </c>
      <c r="O32" s="17" t="s">
        <v>17</v>
      </c>
      <c r="P32" s="17" t="s">
        <v>15</v>
      </c>
    </row>
    <row r="33" spans="2:16" x14ac:dyDescent="0.25">
      <c r="B33" s="10" t="s">
        <v>39</v>
      </c>
      <c r="C33" s="24">
        <v>31</v>
      </c>
      <c r="D33" s="24"/>
      <c r="E33" s="24">
        <v>73</v>
      </c>
      <c r="F33" s="24">
        <v>738</v>
      </c>
      <c r="G33" s="24">
        <v>17350</v>
      </c>
      <c r="H33" s="79"/>
      <c r="I33" s="24"/>
      <c r="J33" s="24">
        <v>5</v>
      </c>
      <c r="K33" s="24">
        <v>153</v>
      </c>
      <c r="L33" s="24">
        <v>4123</v>
      </c>
      <c r="M33" s="79"/>
      <c r="N33" s="24">
        <v>3</v>
      </c>
      <c r="O33" s="24">
        <v>57</v>
      </c>
      <c r="P33" s="24">
        <v>2172</v>
      </c>
    </row>
    <row r="34" spans="2:16" x14ac:dyDescent="0.25">
      <c r="B34" s="10" t="s">
        <v>40</v>
      </c>
      <c r="C34" s="24">
        <v>15</v>
      </c>
      <c r="D34" s="24">
        <v>0</v>
      </c>
      <c r="E34" s="24">
        <v>22</v>
      </c>
      <c r="F34" s="24">
        <v>170</v>
      </c>
      <c r="G34" s="24">
        <v>4555</v>
      </c>
      <c r="H34" s="79"/>
      <c r="I34" s="24">
        <v>6</v>
      </c>
      <c r="J34" s="24">
        <v>7</v>
      </c>
      <c r="K34" s="24">
        <v>41</v>
      </c>
      <c r="L34" s="24">
        <v>1296</v>
      </c>
      <c r="M34" s="79"/>
      <c r="N34" s="24">
        <v>0</v>
      </c>
      <c r="O34" s="24">
        <v>12</v>
      </c>
      <c r="P34" s="24">
        <v>437</v>
      </c>
    </row>
    <row r="35" spans="2:16" x14ac:dyDescent="0.25">
      <c r="B35" s="10" t="s">
        <v>41</v>
      </c>
      <c r="C35" s="24">
        <v>3</v>
      </c>
      <c r="D35" s="24">
        <v>0</v>
      </c>
      <c r="E35" s="24">
        <v>3</v>
      </c>
      <c r="F35" s="24">
        <v>136</v>
      </c>
      <c r="G35" s="24">
        <v>2360</v>
      </c>
      <c r="H35" s="79"/>
      <c r="I35" s="24">
        <v>0</v>
      </c>
      <c r="J35" s="24">
        <v>1</v>
      </c>
      <c r="K35" s="24">
        <v>31</v>
      </c>
      <c r="L35" s="24">
        <v>780</v>
      </c>
      <c r="M35" s="79"/>
      <c r="N35" s="24">
        <v>0</v>
      </c>
      <c r="O35" s="24">
        <v>8</v>
      </c>
      <c r="P35" s="24">
        <v>250</v>
      </c>
    </row>
    <row r="36" spans="2:16" x14ac:dyDescent="0.25">
      <c r="B36" s="10" t="s">
        <v>42</v>
      </c>
      <c r="C36" s="24">
        <v>1</v>
      </c>
      <c r="D36" s="24">
        <v>0</v>
      </c>
      <c r="E36" s="24">
        <v>4</v>
      </c>
      <c r="F36" s="24">
        <v>32</v>
      </c>
      <c r="G36" s="24">
        <v>895</v>
      </c>
      <c r="H36" s="79"/>
      <c r="I36" s="24">
        <v>0</v>
      </c>
      <c r="J36" s="24">
        <v>0</v>
      </c>
      <c r="K36" s="24">
        <v>8</v>
      </c>
      <c r="L36" s="24">
        <v>337</v>
      </c>
      <c r="M36" s="79"/>
      <c r="N36" s="24">
        <v>1</v>
      </c>
      <c r="O36" s="24">
        <v>2</v>
      </c>
      <c r="P36" s="24">
        <v>75</v>
      </c>
    </row>
    <row r="37" spans="2:16" ht="5.25" customHeight="1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2:16" ht="15.75" x14ac:dyDescent="0.25">
      <c r="B38" s="20" t="s">
        <v>43</v>
      </c>
      <c r="C38" s="110" t="s">
        <v>26</v>
      </c>
      <c r="D38" s="111"/>
      <c r="E38" s="111"/>
      <c r="F38" s="111"/>
      <c r="G38" s="112"/>
      <c r="H38" s="11"/>
      <c r="I38" s="84" t="s">
        <v>24</v>
      </c>
      <c r="J38" s="85"/>
      <c r="K38" s="85"/>
      <c r="L38" s="86"/>
      <c r="M38" s="11"/>
      <c r="N38" s="109" t="s">
        <v>25</v>
      </c>
      <c r="O38" s="109"/>
      <c r="P38" s="109"/>
    </row>
    <row r="39" spans="2:16" x14ac:dyDescent="0.25">
      <c r="B39" s="12" t="s">
        <v>0</v>
      </c>
      <c r="C39" s="21" t="s">
        <v>6</v>
      </c>
      <c r="D39" s="21" t="s">
        <v>13</v>
      </c>
      <c r="E39" s="21" t="s">
        <v>14</v>
      </c>
      <c r="F39" s="21" t="s">
        <v>10</v>
      </c>
      <c r="G39" s="21" t="s">
        <v>15</v>
      </c>
      <c r="H39" s="26"/>
      <c r="I39" s="21" t="s">
        <v>13</v>
      </c>
      <c r="J39" s="21" t="s">
        <v>9</v>
      </c>
      <c r="K39" s="21" t="s">
        <v>10</v>
      </c>
      <c r="L39" s="21" t="s">
        <v>15</v>
      </c>
      <c r="M39" s="26"/>
      <c r="N39" s="21" t="s">
        <v>5</v>
      </c>
      <c r="O39" s="17" t="s">
        <v>17</v>
      </c>
      <c r="P39" s="17" t="s">
        <v>15</v>
      </c>
    </row>
    <row r="40" spans="2:16" x14ac:dyDescent="0.25">
      <c r="B40" s="22" t="s">
        <v>46</v>
      </c>
      <c r="C40" s="24">
        <f t="shared" ref="C40:P40" si="0">C36+C35+C34+C33+C29+C28+C27+C23+C22+C18+C17+C16+C15+C14+C10+C9+C8+C7</f>
        <v>325</v>
      </c>
      <c r="D40" s="24">
        <f t="shared" si="0"/>
        <v>12</v>
      </c>
      <c r="E40" s="24">
        <f t="shared" si="0"/>
        <v>454</v>
      </c>
      <c r="F40" s="24">
        <f t="shared" si="0"/>
        <v>3409</v>
      </c>
      <c r="G40" s="24">
        <f t="shared" si="0"/>
        <v>87177</v>
      </c>
      <c r="H40" s="11"/>
      <c r="I40" s="24">
        <f t="shared" si="0"/>
        <v>21</v>
      </c>
      <c r="J40" s="24">
        <f t="shared" si="0"/>
        <v>128</v>
      </c>
      <c r="K40" s="24">
        <f t="shared" si="0"/>
        <v>777</v>
      </c>
      <c r="L40" s="24">
        <f t="shared" si="0"/>
        <v>24925</v>
      </c>
      <c r="M40" s="11"/>
      <c r="N40" s="24">
        <f t="shared" si="0"/>
        <v>17</v>
      </c>
      <c r="O40" s="24">
        <f t="shared" si="0"/>
        <v>288</v>
      </c>
      <c r="P40" s="24">
        <f t="shared" si="0"/>
        <v>10638</v>
      </c>
    </row>
    <row r="41" spans="2:16" x14ac:dyDescent="0.2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2:16" ht="18.75" x14ac:dyDescent="0.3">
      <c r="B42" s="106" t="s">
        <v>85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</row>
    <row r="43" spans="2:16" ht="18.75" x14ac:dyDescent="0.3">
      <c r="B43" s="106" t="s">
        <v>84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</row>
  </sheetData>
  <mergeCells count="22">
    <mergeCell ref="C31:G31"/>
    <mergeCell ref="C38:G38"/>
    <mergeCell ref="B42:P42"/>
    <mergeCell ref="B43:P43"/>
    <mergeCell ref="I31:L31"/>
    <mergeCell ref="I38:L38"/>
    <mergeCell ref="N5:P5"/>
    <mergeCell ref="N12:P12"/>
    <mergeCell ref="N20:P20"/>
    <mergeCell ref="N25:P25"/>
    <mergeCell ref="N31:P31"/>
    <mergeCell ref="N38:P38"/>
    <mergeCell ref="B2:P2"/>
    <mergeCell ref="B3:P3"/>
    <mergeCell ref="I5:L5"/>
    <mergeCell ref="I12:L12"/>
    <mergeCell ref="I20:L20"/>
    <mergeCell ref="I25:L25"/>
    <mergeCell ref="C5:G5"/>
    <mergeCell ref="C12:G12"/>
    <mergeCell ref="C20:G20"/>
    <mergeCell ref="C25:G25"/>
  </mergeCells>
  <pageMargins left="0.23622047244094488" right="0.23622047244094488" top="0.3543307086614173" bottom="0.15748031496062992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realizado 2013</vt:lpstr>
      <vt:lpstr>aculmulada 2013</vt:lpstr>
      <vt:lpstr>RESUMO 2013</vt:lpstr>
      <vt:lpstr>previsao 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</dc:creator>
  <cp:lastModifiedBy>Pedro Miranda</cp:lastModifiedBy>
  <cp:lastPrinted>2014-02-23T19:03:39Z</cp:lastPrinted>
  <dcterms:created xsi:type="dcterms:W3CDTF">2009-04-03T19:14:11Z</dcterms:created>
  <dcterms:modified xsi:type="dcterms:W3CDTF">2014-06-24T19:41:02Z</dcterms:modified>
</cp:coreProperties>
</file>